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576" activeTab="0"/>
  </bookViews>
  <sheets>
    <sheet name="Форма 7" sheetId="1" r:id="rId1"/>
    <sheet name="свод разд2" sheetId="2" r:id="rId2"/>
    <sheet name="Свод разд 3" sheetId="3" r:id="rId3"/>
    <sheet name="Свод разд 4" sheetId="4" r:id="rId4"/>
    <sheet name="Свод разд 4а" sheetId="5" r:id="rId5"/>
    <sheet name="Лист1" sheetId="6" r:id="rId6"/>
  </sheets>
  <definedNames>
    <definedName name="_xlnm.Print_Titles" localSheetId="2">'Свод разд 3'!$2:$4</definedName>
    <definedName name="_xlnm.Print_Titles" localSheetId="4">'Свод разд 4а'!$2:$2</definedName>
    <definedName name="_xlnm.Print_Titles" localSheetId="1">'свод разд2'!$2:$5</definedName>
  </definedNames>
  <calcPr fullCalcOnLoad="1"/>
</workbook>
</file>

<file path=xl/sharedStrings.xml><?xml version="1.0" encoding="utf-8"?>
<sst xmlns="http://schemas.openxmlformats.org/spreadsheetml/2006/main" count="686" uniqueCount="185">
  <si>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</si>
  <si>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</si>
  <si>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</si>
  <si>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</si>
  <si>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</si>
  <si>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</si>
  <si>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</si>
  <si>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</si>
  <si>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</si>
  <si>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</si>
  <si>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</si>
  <si>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</si>
  <si>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</si>
  <si>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</si>
  <si>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</si>
  <si>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</si>
  <si>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</si>
  <si>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</si>
  <si>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</si>
  <si>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</si>
  <si>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</si>
  <si>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</si>
  <si>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</si>
  <si>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</si>
  <si>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</si>
  <si>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</si>
  <si>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</si>
  <si>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</si>
  <si>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</si>
  <si>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</si>
  <si>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</si>
  <si>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</si>
  <si>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</si>
  <si>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</si>
  <si>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</si>
  <si>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</si>
  <si>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</si>
  <si>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</si>
  <si>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</si>
  <si>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</si>
  <si>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</si>
  <si>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</si>
  <si>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</si>
  <si>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</si>
  <si>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</si>
  <si>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</si>
  <si>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</si>
  <si>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</si>
  <si>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</si>
  <si>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</si>
  <si>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</si>
  <si>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</si>
  <si>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</si>
  <si>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</si>
  <si>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</si>
  <si>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</si>
  <si>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</si>
  <si>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</si>
  <si>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</si>
  <si>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</si>
  <si>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</si>
  <si>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</si>
  <si>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</si>
  <si>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</si>
  <si>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</si>
  <si>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</si>
  <si>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</si>
  <si>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</si>
  <si>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>кол-во предпр без малых пред и с/х</t>
  </si>
  <si>
    <t>Всего :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</si>
  <si>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</si>
  <si>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</si>
  <si>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</si>
  <si>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</si>
  <si>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</si>
  <si>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</si>
  <si>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</si>
  <si>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</si>
  <si>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</si>
  <si>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</si>
  <si>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</si>
  <si>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</si>
  <si>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</si>
  <si>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</si>
  <si>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</si>
  <si>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</si>
  <si>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</si>
  <si>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</si>
  <si>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</si>
  <si>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</si>
  <si>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</si>
  <si>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</si>
  <si>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</si>
  <si>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</si>
  <si>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11</t>
  </si>
  <si>
    <t>Специалистов аппарата городских, районных организаций профсоюзов</t>
  </si>
  <si>
    <t>13</t>
  </si>
  <si>
    <t>14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</si>
  <si>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</si>
  <si>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</si>
  <si>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</si>
  <si>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</si>
  <si>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</si>
  <si>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</si>
  <si>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</si>
  <si>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</si>
  <si>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</si>
  <si>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</si>
  <si>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</si>
  <si>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</si>
  <si>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</si>
  <si>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</si>
  <si>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</si>
  <si>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</si>
  <si>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</si>
  <si>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</si>
  <si>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</si>
  <si>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</si>
  <si>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</si>
  <si>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</si>
  <si>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</si>
  <si>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</si>
  <si>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</si>
  <si>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</si>
  <si>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</si>
  <si>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</si>
  <si>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</si>
  <si>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</si>
  <si>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</si>
  <si>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</si>
  <si>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</si>
  <si>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</si>
  <si>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</si>
  <si>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</si>
  <si>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</si>
  <si>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</si>
  <si>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</si>
  <si>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</si>
  <si>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</si>
  <si>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 xml:space="preserve">постановлением Генерального Совета ФНПР </t>
  </si>
  <si>
    <t>Членов профсоюза - временно не работающих</t>
  </si>
  <si>
    <t>12</t>
  </si>
  <si>
    <t xml:space="preserve">Членов профсоюзов –временно не работающих 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</si>
  <si>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</si>
  <si>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19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</si>
  <si>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</si>
  <si>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</si>
  <si>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председателей малочисленных до 15 чел. первичных профорганизаций</t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</si>
  <si>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</si>
  <si>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</si>
  <si>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>Председатели межрегиональных, объединенных профсоюзных организаций</t>
  </si>
  <si>
    <t>от 03.04.2017   № 6-2</t>
  </si>
  <si>
    <t>общероссийских, межрегиональных профсоюзов, территориального объединения организаций профсоюзов</t>
  </si>
  <si>
    <t>Кемеровская областная организация Общероссийского профсоюза работников жизнеобеспечения</t>
  </si>
  <si>
    <t xml:space="preserve">Кемеровская областная организация Российского профсоюза работников  промышленности </t>
  </si>
  <si>
    <t xml:space="preserve">Кемеровская областная общественная организация Профсоюза работников связи России </t>
  </si>
  <si>
    <t>Кемеровская областная организация профсоюза работников строительства и промышленности строительных материалов России</t>
  </si>
  <si>
    <t>Кемеровская областная организация Общественной организации "Всероссийский Электропрофсоюз"</t>
  </si>
  <si>
    <t>Кемеровская территориальная профсоюзная организация Горно-металлургического профсоюза  России</t>
  </si>
  <si>
    <t>Беловская территориальная организация Росуглепрофа</t>
  </si>
  <si>
    <t>Кемеровская территориальная организация Росуглепрофа</t>
  </si>
  <si>
    <t>Киселевская территориальная организаация Росуглепрофа</t>
  </si>
  <si>
    <t>Кузбасская территориальная организация Росуглепрофа</t>
  </si>
  <si>
    <t>Ленинская территориальная организация Росуглепрофа</t>
  </si>
  <si>
    <t>Междуреченская территориальная организация Росуглепрофа</t>
  </si>
  <si>
    <t>Новокузнецкая территориальная организация Росуглепрофа</t>
  </si>
  <si>
    <t>Территориальная организация города Прокопьевска и Прокопьевского района  Росуглепрофа</t>
  </si>
  <si>
    <t>Кузбасское СП ДОРПРОФЖЕЛА</t>
  </si>
  <si>
    <t xml:space="preserve">Кемеровская областная организация РОСПРОФТРАНСДОР </t>
  </si>
  <si>
    <t>Кемеровская областная организация профсоюза работников здравоохранения РФ</t>
  </si>
  <si>
    <t>Кемеровская областная организация профсоюза работников лесных отраслей РФ</t>
  </si>
  <si>
    <t>Кемеровская областная организация  профсоюза работников АПК РФ</t>
  </si>
  <si>
    <t>Кемеровская областная организация Общероссийского профсоюза работников госучреждений и общественного обслуживания РФ</t>
  </si>
  <si>
    <t>Кемеровская областная организация Общероссийского профсоюза работников культуры</t>
  </si>
  <si>
    <t>Кузбасская региональная Профсоюза работников народного образования и науки РФ</t>
  </si>
  <si>
    <r>
      <t>за 20</t>
    </r>
    <r>
      <rPr>
        <b/>
        <u val="single"/>
        <sz val="14"/>
        <rFont val="Times New Roman Cyr"/>
        <family val="0"/>
      </rPr>
      <t>21</t>
    </r>
    <r>
      <rPr>
        <b/>
        <sz val="14"/>
        <rFont val="Times New Roman Cyr"/>
        <family val="0"/>
      </rPr>
      <t xml:space="preserve"> </t>
    </r>
    <r>
      <rPr>
        <b/>
        <sz val="14"/>
        <rFont val="Times New Roman Cyr"/>
        <family val="1"/>
      </rPr>
      <t>год</t>
    </r>
  </si>
  <si>
    <r>
      <t xml:space="preserve">Наименование организации </t>
    </r>
    <r>
      <rPr>
        <u val="single"/>
        <sz val="12"/>
        <rFont val="Times New Roman Cyr"/>
        <family val="0"/>
      </rPr>
      <t>Кемеровский областной союз организаций профсоюзов "Федерация профсоюзных организаций Кузбасса"</t>
    </r>
  </si>
  <si>
    <r>
      <t xml:space="preserve">Адрес </t>
    </r>
    <r>
      <rPr>
        <u val="single"/>
        <sz val="12"/>
        <rFont val="Times New Roman Cyr"/>
        <family val="0"/>
      </rPr>
      <t>650000, г. Кемерово, проспект Совесткий,56</t>
    </r>
  </si>
  <si>
    <r>
      <t xml:space="preserve">Ф.И.О. председателя </t>
    </r>
    <r>
      <rPr>
        <u val="single"/>
        <sz val="12"/>
        <rFont val="Times New Roman Cyr"/>
        <family val="0"/>
      </rPr>
      <t xml:space="preserve">Маршалко Олег Васильевич </t>
    </r>
  </si>
  <si>
    <r>
      <t xml:space="preserve">ФИО,телефон исполнителя </t>
    </r>
    <r>
      <rPr>
        <u val="single"/>
        <sz val="10"/>
        <rFont val="Times New Roman Cyr"/>
        <family val="0"/>
      </rPr>
      <t>Байгина Ирина Сергеевна, 8-3842-58-40-04</t>
    </r>
  </si>
  <si>
    <r>
      <t xml:space="preserve">Факс </t>
    </r>
    <r>
      <rPr>
        <u val="single"/>
        <sz val="10"/>
        <rFont val="Times New Roman Cyr"/>
        <family val="0"/>
      </rPr>
      <t>8-3842-36-62-53</t>
    </r>
  </si>
  <si>
    <r>
      <t xml:space="preserve">E-mail </t>
    </r>
    <r>
      <rPr>
        <u val="single"/>
        <sz val="10"/>
        <rFont val="Times New Roman Cyr"/>
        <family val="0"/>
      </rPr>
      <t>fpok_baigina@mail.ru</t>
    </r>
  </si>
  <si>
    <r>
      <t>Председатель</t>
    </r>
    <r>
      <rPr>
        <sz val="14"/>
        <rFont val="Times New Roman Cyr"/>
        <family val="1"/>
      </rPr>
      <t xml:space="preserve"> _____________________________         </t>
    </r>
    <r>
      <rPr>
        <u val="single"/>
        <sz val="14"/>
        <rFont val="Times New Roman Cyr"/>
        <family val="0"/>
      </rPr>
      <t>Маршалко О.В.</t>
    </r>
  </si>
  <si>
    <t xml:space="preserve">                                                    (подпись)                            (Ф. И. О.)</t>
  </si>
  <si>
    <r>
      <t>Дата заполнения «</t>
    </r>
    <r>
      <rPr>
        <i/>
        <u val="single"/>
        <sz val="16"/>
        <rFont val="Times New Roman Cyr"/>
        <family val="0"/>
      </rPr>
      <t>03</t>
    </r>
    <r>
      <rPr>
        <i/>
        <sz val="14"/>
        <rFont val="Times New Roman Cyr"/>
        <family val="1"/>
      </rPr>
      <t xml:space="preserve">» </t>
    </r>
    <r>
      <rPr>
        <i/>
        <u val="single"/>
        <sz val="16"/>
        <rFont val="Times New Roman Cyr"/>
        <family val="0"/>
      </rPr>
      <t>марта</t>
    </r>
    <r>
      <rPr>
        <i/>
        <sz val="16"/>
        <rFont val="Times New Roman Cyr"/>
        <family val="0"/>
      </rPr>
      <t xml:space="preserve"> </t>
    </r>
    <r>
      <rPr>
        <i/>
        <u val="single"/>
        <sz val="14"/>
        <rFont val="Times New Roman Cyr"/>
        <family val="0"/>
      </rPr>
      <t>2022 г.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</si>
</sst>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_-* #,##0.0_р_._-;\-* #,##0.0_р_._-;_-* &quot;-&quot;?_р_._-;_-@_-"/>
  </numFmts>
  <fonts count="61">
    <font>
      <sz val="10"/>
      <name val="Arial Cyr"/>
      <family val="0"/>
    </font>
    <font>
      <sz val="2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b/>
      <sz val="2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12"/>
      <name val="Times New Roman"/>
      <family val="1"/>
    </font>
    <font>
      <b/>
      <u val="single"/>
      <sz val="14"/>
      <name val="Times New Roman Cyr"/>
      <family val="0"/>
    </font>
    <font>
      <u val="single"/>
      <sz val="12"/>
      <name val="Times New Roman Cyr"/>
      <family val="0"/>
    </font>
    <font>
      <u val="single"/>
      <sz val="10"/>
      <name val="Times New Roman Cyr"/>
      <family val="0"/>
    </font>
    <font>
      <u val="single"/>
      <sz val="14"/>
      <name val="Times New Roman Cyr"/>
      <family val="0"/>
    </font>
    <font>
      <i/>
      <u val="single"/>
      <sz val="14"/>
      <name val="Times New Roman Cyr"/>
      <family val="0"/>
    </font>
    <font>
      <i/>
      <u val="single"/>
      <sz val="16"/>
      <name val="Times New Roman Cyr"/>
      <family val="0"/>
    </font>
    <font>
      <i/>
      <sz val="16"/>
      <name val="Times New Roman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10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12" xfId="0" applyNumberFormat="1" applyFont="1" applyBorder="1" applyAlignment="1">
      <alignment horizontal="center" vertical="center"/>
    </xf>
    <xf numFmtId="185" fontId="6" fillId="0" borderId="13" xfId="0" applyNumberFormat="1" applyFont="1" applyBorder="1" applyAlignment="1">
      <alignment horizontal="center" vertical="center"/>
    </xf>
    <xf numFmtId="185" fontId="10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85" fontId="2" fillId="0" borderId="0" xfId="0" applyNumberFormat="1" applyFont="1" applyAlignment="1">
      <alignment vertical="center" wrapText="1"/>
    </xf>
    <xf numFmtId="185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5" fontId="6" fillId="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185" fontId="2" fillId="13" borderId="10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92" fontId="2" fillId="34" borderId="15" xfId="0" applyNumberFormat="1" applyFont="1" applyFill="1" applyBorder="1" applyAlignment="1">
      <alignment horizontal="center" vertical="center"/>
    </xf>
    <xf numFmtId="184" fontId="2" fillId="9" borderId="10" xfId="0" applyNumberFormat="1" applyFont="1" applyFill="1" applyBorder="1" applyAlignment="1">
      <alignment horizontal="center" vertical="center"/>
    </xf>
    <xf numFmtId="185" fontId="3" fillId="9" borderId="10" xfId="0" applyNumberFormat="1" applyFont="1" applyFill="1" applyBorder="1" applyAlignment="1">
      <alignment horizontal="center" vertical="center"/>
    </xf>
    <xf numFmtId="185" fontId="2" fillId="9" borderId="1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85" fontId="2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85" fontId="2" fillId="19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5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5" fontId="6" fillId="35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49">
      <selection activeCell="G65" sqref="G65"/>
    </sheetView>
  </sheetViews>
  <sheetFormatPr defaultColWidth="9.00390625" defaultRowHeight="12.75"/>
  <cols>
    <col min="1" max="1" width="9.625" style="36" customWidth="1"/>
    <col min="2" max="2" width="5.25390625" style="11" customWidth="1"/>
    <col min="3" max="3" width="64.75390625" style="11" customWidth="1"/>
    <col min="4" max="4" width="13.75390625" style="11" customWidth="1"/>
    <col min="5" max="5" width="17.125" style="11" customWidth="1"/>
    <col min="6" max="6" width="13.75390625" style="11" customWidth="1"/>
    <col min="7" max="7" width="16.125" style="11" customWidth="1"/>
    <col min="8" max="8" width="15.625" style="11" customWidth="1"/>
    <col min="9" max="9" width="13.75390625" style="11" customWidth="1"/>
    <col min="10" max="10" width="14.625" style="11" customWidth="1"/>
    <col min="11" max="11" width="9.125" style="11" customWidth="1"/>
    <col min="12" max="13" width="10.00390625" style="11" bestFit="1" customWidth="1"/>
    <col min="14" max="16384" width="9.125" style="11" customWidth="1"/>
  </cols>
  <sheetData>
    <row r="1" ht="12.75">
      <c r="I1" s="12" t="s">
        <v>17</v>
      </c>
    </row>
    <row r="2" spans="8:10" ht="12.75">
      <c r="H2" s="108" t="s">
        <v>18</v>
      </c>
      <c r="I2" s="108"/>
      <c r="J2" s="108"/>
    </row>
    <row r="3" spans="8:10" ht="12.75">
      <c r="H3" s="108" t="s">
        <v>139</v>
      </c>
      <c r="I3" s="108"/>
      <c r="J3" s="108"/>
    </row>
    <row r="4" spans="8:10" ht="12.75">
      <c r="H4" s="108" t="s">
        <v>151</v>
      </c>
      <c r="I4" s="108"/>
      <c r="J4" s="108"/>
    </row>
    <row r="5" spans="1:10" ht="19.5" customHeight="1">
      <c r="A5" s="107" t="s">
        <v>19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5.2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0" ht="22.5" customHeight="1">
      <c r="A7" s="107" t="s">
        <v>152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ht="12.7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0" ht="20.25" customHeight="1">
      <c r="A9" s="107" t="s">
        <v>175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10" ht="61.5" customHeight="1">
      <c r="A10" s="108" t="s">
        <v>138</v>
      </c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 ht="30" customHeight="1">
      <c r="A11" s="105" t="s">
        <v>20</v>
      </c>
      <c r="B11" s="105"/>
      <c r="C11" s="105"/>
      <c r="D11" s="105"/>
      <c r="E11" s="105"/>
      <c r="F11" s="105"/>
      <c r="G11" s="105"/>
      <c r="H11" s="105"/>
      <c r="I11" s="105"/>
      <c r="J11" s="105"/>
    </row>
    <row r="12" spans="1:10" ht="25.5" customHeight="1">
      <c r="A12" s="37"/>
      <c r="B12" s="103" t="s">
        <v>176</v>
      </c>
      <c r="C12" s="103"/>
      <c r="D12" s="103"/>
      <c r="E12" s="103"/>
      <c r="F12" s="103"/>
      <c r="G12" s="103"/>
      <c r="H12" s="103"/>
      <c r="I12" s="103"/>
      <c r="J12" s="103"/>
    </row>
    <row r="13" spans="1:10" ht="25.5" customHeight="1">
      <c r="A13" s="37"/>
      <c r="B13" s="103" t="s">
        <v>177</v>
      </c>
      <c r="C13" s="103"/>
      <c r="D13" s="103"/>
      <c r="E13" s="103"/>
      <c r="F13" s="103"/>
      <c r="G13" s="103"/>
      <c r="H13" s="103"/>
      <c r="I13" s="103"/>
      <c r="J13" s="103"/>
    </row>
    <row r="14" spans="1:10" ht="25.5" customHeight="1">
      <c r="A14" s="37"/>
      <c r="B14" s="103" t="s">
        <v>178</v>
      </c>
      <c r="C14" s="103"/>
      <c r="D14" s="103"/>
      <c r="E14" s="103"/>
      <c r="F14" s="103"/>
      <c r="G14" s="103"/>
      <c r="H14" s="103"/>
      <c r="I14" s="103"/>
      <c r="J14" s="103"/>
    </row>
    <row r="15" spans="1:10" ht="25.5" customHeight="1">
      <c r="A15" s="37"/>
      <c r="B15" s="104" t="s">
        <v>179</v>
      </c>
      <c r="C15" s="104"/>
      <c r="D15" s="104" t="s">
        <v>180</v>
      </c>
      <c r="E15" s="104"/>
      <c r="F15" s="104"/>
      <c r="G15" s="104" t="s">
        <v>181</v>
      </c>
      <c r="H15" s="104"/>
      <c r="I15" s="104"/>
      <c r="J15" s="104"/>
    </row>
    <row r="16" spans="1:10" ht="26.25" customHeight="1">
      <c r="A16" s="105" t="s">
        <v>21</v>
      </c>
      <c r="B16" s="105"/>
      <c r="C16" s="105"/>
      <c r="D16" s="105"/>
      <c r="E16" s="105"/>
      <c r="F16" s="105"/>
      <c r="G16" s="105"/>
      <c r="H16" s="105"/>
      <c r="I16" s="105"/>
      <c r="J16" s="105"/>
    </row>
    <row r="17" spans="1:9" ht="27" customHeight="1">
      <c r="A17" s="115" t="s">
        <v>0</v>
      </c>
      <c r="B17" s="106" t="s">
        <v>27</v>
      </c>
      <c r="C17" s="106"/>
      <c r="D17" s="78" t="s">
        <v>1</v>
      </c>
      <c r="E17" s="78" t="s">
        <v>119</v>
      </c>
      <c r="F17" s="78" t="s">
        <v>120</v>
      </c>
      <c r="G17" s="109" t="s">
        <v>4</v>
      </c>
      <c r="H17" s="101" t="s">
        <v>2</v>
      </c>
      <c r="I17" s="102"/>
    </row>
    <row r="18" spans="1:9" ht="13.5" customHeight="1">
      <c r="A18" s="115"/>
      <c r="B18" s="106"/>
      <c r="C18" s="106"/>
      <c r="D18" s="78"/>
      <c r="E18" s="78"/>
      <c r="F18" s="78"/>
      <c r="G18" s="110"/>
      <c r="H18" s="78" t="s">
        <v>3</v>
      </c>
      <c r="I18" s="78"/>
    </row>
    <row r="19" spans="1:9" ht="42.75" customHeight="1">
      <c r="A19" s="115"/>
      <c r="B19" s="106"/>
      <c r="C19" s="106"/>
      <c r="D19" s="78"/>
      <c r="E19" s="78"/>
      <c r="F19" s="78"/>
      <c r="G19" s="111"/>
      <c r="H19" s="4" t="s">
        <v>5</v>
      </c>
      <c r="I19" s="4" t="s">
        <v>16</v>
      </c>
    </row>
    <row r="20" spans="1:9" ht="12.75">
      <c r="A20" s="39">
        <v>1</v>
      </c>
      <c r="B20" s="78">
        <v>2</v>
      </c>
      <c r="C20" s="78"/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</row>
    <row r="21" spans="1:9" ht="27" customHeight="1">
      <c r="A21" s="39">
        <v>1</v>
      </c>
      <c r="B21" s="74" t="s">
        <v>6</v>
      </c>
      <c r="C21" s="74"/>
      <c r="D21" s="16">
        <f>'свод разд2'!C28</f>
        <v>2332</v>
      </c>
      <c r="E21" s="16">
        <f>'свод разд2'!D28</f>
        <v>15</v>
      </c>
      <c r="F21" s="16">
        <f>'свод разд2'!E28</f>
        <v>65</v>
      </c>
      <c r="G21" s="16">
        <f>'свод разд2'!F28</f>
        <v>2412</v>
      </c>
      <c r="H21" s="71" t="s">
        <v>7</v>
      </c>
      <c r="I21" s="71" t="s">
        <v>7</v>
      </c>
    </row>
    <row r="22" spans="1:9" ht="27" customHeight="1">
      <c r="A22" s="39"/>
      <c r="B22" s="73" t="s">
        <v>3</v>
      </c>
      <c r="C22" s="73"/>
      <c r="D22" s="71" t="s">
        <v>7</v>
      </c>
      <c r="E22" s="71" t="s">
        <v>7</v>
      </c>
      <c r="F22" s="71" t="s">
        <v>7</v>
      </c>
      <c r="G22" s="71" t="s">
        <v>7</v>
      </c>
      <c r="H22" s="71" t="s">
        <v>7</v>
      </c>
      <c r="I22" s="71" t="s">
        <v>7</v>
      </c>
    </row>
    <row r="23" spans="1:9" ht="37.5" customHeight="1">
      <c r="A23" s="38" t="s">
        <v>70</v>
      </c>
      <c r="B23" s="74" t="s">
        <v>71</v>
      </c>
      <c r="C23" s="74"/>
      <c r="D23" s="16">
        <f>'свод разд2'!G28</f>
        <v>722</v>
      </c>
      <c r="E23" s="16">
        <f>'свод разд2'!H28</f>
        <v>2</v>
      </c>
      <c r="F23" s="16">
        <f>'свод разд2'!I28</f>
        <v>33</v>
      </c>
      <c r="G23" s="16">
        <f>'свод разд2'!J28</f>
        <v>757</v>
      </c>
      <c r="H23" s="71" t="s">
        <v>7</v>
      </c>
      <c r="I23" s="71" t="s">
        <v>7</v>
      </c>
    </row>
    <row r="24" spans="1:9" ht="27" customHeight="1">
      <c r="A24" s="38" t="s">
        <v>73</v>
      </c>
      <c r="B24" s="74" t="s">
        <v>72</v>
      </c>
      <c r="C24" s="74" t="s">
        <v>8</v>
      </c>
      <c r="D24" s="71" t="s">
        <v>7</v>
      </c>
      <c r="E24" s="16">
        <f>'свод разд2'!K28</f>
        <v>6</v>
      </c>
      <c r="F24" s="16">
        <f>'свод разд2'!L28</f>
        <v>9</v>
      </c>
      <c r="G24" s="16">
        <f>'свод разд2'!M28</f>
        <v>15</v>
      </c>
      <c r="H24" s="71" t="s">
        <v>7</v>
      </c>
      <c r="I24" s="71" t="s">
        <v>7</v>
      </c>
    </row>
    <row r="25" spans="1:9" ht="27" customHeight="1">
      <c r="A25" s="38" t="s">
        <v>74</v>
      </c>
      <c r="B25" s="74" t="s">
        <v>9</v>
      </c>
      <c r="C25" s="74" t="s">
        <v>9</v>
      </c>
      <c r="D25" s="16">
        <f>'свод разд2'!N28</f>
        <v>22</v>
      </c>
      <c r="E25" s="16">
        <f>'свод разд2'!O28</f>
        <v>0</v>
      </c>
      <c r="F25" s="16">
        <f>'свод разд2'!P28</f>
        <v>1</v>
      </c>
      <c r="G25" s="16">
        <f>'свод разд2'!Q28</f>
        <v>23</v>
      </c>
      <c r="H25" s="71" t="s">
        <v>7</v>
      </c>
      <c r="I25" s="71" t="s">
        <v>7</v>
      </c>
    </row>
    <row r="26" spans="1:9" ht="27" customHeight="1">
      <c r="A26" s="38" t="s">
        <v>75</v>
      </c>
      <c r="B26" s="74" t="s">
        <v>10</v>
      </c>
      <c r="C26" s="74" t="s">
        <v>10</v>
      </c>
      <c r="D26" s="16">
        <f>'свод разд2'!R28</f>
        <v>339297</v>
      </c>
      <c r="E26" s="16">
        <f>'свод разд2'!S28</f>
        <v>4404</v>
      </c>
      <c r="F26" s="16">
        <f>'свод разд2'!T28</f>
        <v>5998</v>
      </c>
      <c r="G26" s="16">
        <f>'свод разд2'!U28</f>
        <v>349699</v>
      </c>
      <c r="H26" s="16">
        <f>'свод разд2'!V28</f>
        <v>123293</v>
      </c>
      <c r="I26" s="16">
        <f>'свод разд2'!W28</f>
        <v>77770</v>
      </c>
    </row>
    <row r="27" spans="1:9" ht="27" customHeight="1">
      <c r="A27" s="38" t="s">
        <v>76</v>
      </c>
      <c r="B27" s="74" t="s">
        <v>11</v>
      </c>
      <c r="C27" s="74" t="s">
        <v>11</v>
      </c>
      <c r="D27" s="16">
        <f>'свод разд2'!X28</f>
        <v>190331</v>
      </c>
      <c r="E27" s="16">
        <f>'свод разд2'!Z28</f>
        <v>2275</v>
      </c>
      <c r="F27" s="16">
        <f>'свод разд2'!AB28</f>
        <v>2561</v>
      </c>
      <c r="G27" s="16">
        <f>'свод разд2'!AD28</f>
        <v>195167</v>
      </c>
      <c r="H27" s="16">
        <f>'свод разд2'!AF28</f>
        <v>68790</v>
      </c>
      <c r="I27" s="16">
        <f>'свод разд2'!AG28</f>
        <v>45850</v>
      </c>
    </row>
    <row r="28" spans="1:9" ht="27" customHeight="1">
      <c r="A28" s="38" t="s">
        <v>77</v>
      </c>
      <c r="B28" s="74" t="s">
        <v>12</v>
      </c>
      <c r="C28" s="74" t="s">
        <v>12</v>
      </c>
      <c r="D28" s="16">
        <f>'свод разд2'!AH28</f>
        <v>18357</v>
      </c>
      <c r="E28" s="16">
        <f>'свод разд2'!AI28</f>
        <v>126</v>
      </c>
      <c r="F28" s="16">
        <f>'свод разд2'!AJ28</f>
        <v>219</v>
      </c>
      <c r="G28" s="16">
        <f>'свод разд2'!AK28</f>
        <v>18702</v>
      </c>
      <c r="H28" s="16">
        <f>'свод разд2'!AL28</f>
        <v>4751</v>
      </c>
      <c r="I28" s="16">
        <f>'свод разд2'!AM28</f>
        <v>5718</v>
      </c>
    </row>
    <row r="29" spans="1:9" ht="27" customHeight="1">
      <c r="A29" s="38" t="s">
        <v>78</v>
      </c>
      <c r="B29" s="74" t="s">
        <v>79</v>
      </c>
      <c r="C29" s="74" t="s">
        <v>13</v>
      </c>
      <c r="D29" s="71" t="s">
        <v>7</v>
      </c>
      <c r="E29" s="16">
        <f>'свод разд2'!AN28</f>
        <v>24337</v>
      </c>
      <c r="F29" s="16">
        <f>'свод разд2'!AO28</f>
        <v>10724</v>
      </c>
      <c r="G29" s="16">
        <f>'свод разд2'!AP28</f>
        <v>35061</v>
      </c>
      <c r="H29" s="16">
        <f>'свод разд2'!AQ28</f>
        <v>6970</v>
      </c>
      <c r="I29" s="16">
        <f>'свод разд2'!AR28</f>
        <v>13173</v>
      </c>
    </row>
    <row r="30" spans="1:9" ht="27" customHeight="1">
      <c r="A30" s="38" t="s">
        <v>80</v>
      </c>
      <c r="B30" s="74" t="s">
        <v>11</v>
      </c>
      <c r="C30" s="74" t="s">
        <v>11</v>
      </c>
      <c r="D30" s="71" t="s">
        <v>7</v>
      </c>
      <c r="E30" s="16">
        <f>'свод разд2'!AS28</f>
        <v>18236</v>
      </c>
      <c r="F30" s="16">
        <f>'свод разд2'!AU28</f>
        <v>9108</v>
      </c>
      <c r="G30" s="16">
        <f>'свод разд2'!AW28</f>
        <v>27344</v>
      </c>
      <c r="H30" s="16">
        <f>'свод разд2'!AY28</f>
        <v>5225</v>
      </c>
      <c r="I30" s="16">
        <f>'свод разд2'!AZ28</f>
        <v>10209</v>
      </c>
    </row>
    <row r="31" spans="1:9" ht="27" customHeight="1">
      <c r="A31" s="38" t="s">
        <v>81</v>
      </c>
      <c r="B31" s="74" t="s">
        <v>12</v>
      </c>
      <c r="C31" s="74" t="s">
        <v>12</v>
      </c>
      <c r="D31" s="71" t="s">
        <v>7</v>
      </c>
      <c r="E31" s="16">
        <f>'свод разд2'!BA28</f>
        <v>5609</v>
      </c>
      <c r="F31" s="16">
        <f>'свод разд2'!BB28</f>
        <v>2766</v>
      </c>
      <c r="G31" s="16">
        <f>'свод разд2'!BC28</f>
        <v>8375</v>
      </c>
      <c r="H31" s="16">
        <f>'свод разд2'!BD28</f>
        <v>1482</v>
      </c>
      <c r="I31" s="16">
        <f>'свод разд2'!BE28</f>
        <v>2854</v>
      </c>
    </row>
    <row r="32" spans="1:9" ht="27" customHeight="1">
      <c r="A32" s="38" t="s">
        <v>83</v>
      </c>
      <c r="B32" s="74" t="s">
        <v>82</v>
      </c>
      <c r="C32" s="74" t="s">
        <v>14</v>
      </c>
      <c r="D32" s="16">
        <f>'свод разд2'!BF28</f>
        <v>339297</v>
      </c>
      <c r="E32" s="16">
        <f>'свод разд2'!BG28</f>
        <v>28741</v>
      </c>
      <c r="F32" s="16">
        <f>'свод разд2'!BH28</f>
        <v>16722</v>
      </c>
      <c r="G32" s="16">
        <f>'свод разд2'!BI28</f>
        <v>384760</v>
      </c>
      <c r="H32" s="16">
        <f>'свод разд2'!BJ28</f>
        <v>130263</v>
      </c>
      <c r="I32" s="16">
        <f>'свод разд2'!BK28</f>
        <v>90943</v>
      </c>
    </row>
    <row r="33" spans="1:9" ht="27" customHeight="1">
      <c r="A33" s="38" t="s">
        <v>84</v>
      </c>
      <c r="B33" s="74" t="s">
        <v>11</v>
      </c>
      <c r="C33" s="74" t="s">
        <v>11</v>
      </c>
      <c r="D33" s="16">
        <f>'свод разд2'!BL28</f>
        <v>190331</v>
      </c>
      <c r="E33" s="16">
        <f>'свод разд2'!BM28</f>
        <v>20511</v>
      </c>
      <c r="F33" s="16">
        <f>'свод разд2'!BN28</f>
        <v>11669</v>
      </c>
      <c r="G33" s="16">
        <f>'свод разд2'!BO28</f>
        <v>222511</v>
      </c>
      <c r="H33" s="16">
        <f>'свод разд2'!BP28</f>
        <v>74015</v>
      </c>
      <c r="I33" s="16">
        <f>'свод разд2'!BQ28</f>
        <v>56059</v>
      </c>
    </row>
    <row r="34" spans="1:9" ht="31.5" customHeight="1">
      <c r="A34" s="38" t="s">
        <v>86</v>
      </c>
      <c r="B34" s="74" t="s">
        <v>85</v>
      </c>
      <c r="C34" s="74" t="s">
        <v>15</v>
      </c>
      <c r="D34" s="32">
        <f>'свод разд2'!BR28</f>
        <v>56.09569197487747</v>
      </c>
      <c r="E34" s="32">
        <f>'свод разд2'!BS28</f>
        <v>71.36494902752165</v>
      </c>
      <c r="F34" s="32">
        <f>'свод разд2'!BT28</f>
        <v>69.7823226886736</v>
      </c>
      <c r="G34" s="32">
        <f>'свод разд2'!BU28</f>
        <v>57.831115500571784</v>
      </c>
      <c r="H34" s="32">
        <f>'свод разд2'!BV28</f>
        <v>56.81966483191696</v>
      </c>
      <c r="I34" s="32">
        <f>'свод разд2'!BW28</f>
        <v>61.64190756847696</v>
      </c>
    </row>
    <row r="35" spans="1:9" ht="31.5" customHeight="1">
      <c r="A35" s="38" t="s">
        <v>87</v>
      </c>
      <c r="B35" s="74" t="s">
        <v>22</v>
      </c>
      <c r="C35" s="74" t="s">
        <v>22</v>
      </c>
      <c r="D35" s="16">
        <f>'свод разд2'!BX28</f>
        <v>35527</v>
      </c>
      <c r="E35" s="16">
        <f>'свод разд2'!BY28</f>
        <v>635</v>
      </c>
      <c r="F35" s="16">
        <f>'свод разд2'!BZ28</f>
        <v>35</v>
      </c>
      <c r="G35" s="16">
        <f>'свод разд2'!CA28</f>
        <v>36197</v>
      </c>
      <c r="H35" s="16">
        <f>'свод разд2'!CB28</f>
        <v>14933</v>
      </c>
      <c r="I35" s="71" t="str">
        <f>'свод разд2'!CC28</f>
        <v>*</v>
      </c>
    </row>
    <row r="36" spans="1:9" ht="31.5" customHeight="1">
      <c r="A36" s="38" t="s">
        <v>94</v>
      </c>
      <c r="B36" s="75" t="s">
        <v>140</v>
      </c>
      <c r="C36" s="77"/>
      <c r="D36" s="16">
        <f>'свод разд2'!CD28</f>
        <v>530</v>
      </c>
      <c r="E36" s="16">
        <f>'свод разд2'!CE28</f>
        <v>2</v>
      </c>
      <c r="F36" s="16">
        <f>'свод разд2'!CF28</f>
        <v>4</v>
      </c>
      <c r="G36" s="16">
        <f>'свод разд2'!CG28</f>
        <v>536</v>
      </c>
      <c r="H36" s="16">
        <f>'свод разд2'!CH28</f>
        <v>385</v>
      </c>
      <c r="I36" s="16">
        <f>'свод разд2'!CI28</f>
        <v>20</v>
      </c>
    </row>
    <row r="37" spans="1:9" ht="27" customHeight="1">
      <c r="A37" s="38" t="s">
        <v>141</v>
      </c>
      <c r="B37" s="74" t="s">
        <v>23</v>
      </c>
      <c r="C37" s="74" t="s">
        <v>23</v>
      </c>
      <c r="D37" s="40">
        <f>'свод разд2'!CJ28</f>
        <v>226388</v>
      </c>
      <c r="E37" s="40">
        <f>'свод разд2'!CK28</f>
        <v>21148</v>
      </c>
      <c r="F37" s="40">
        <f>'свод разд2'!CL28</f>
        <v>11708</v>
      </c>
      <c r="G37" s="40">
        <f>'свод разд2'!CM28</f>
        <v>259244</v>
      </c>
      <c r="H37" s="40">
        <f>'свод разд2'!CN28</f>
        <v>89333</v>
      </c>
      <c r="I37" s="40">
        <f>'свод разд2'!CO28</f>
        <v>56079</v>
      </c>
    </row>
    <row r="38" spans="1:9" ht="27" customHeight="1">
      <c r="A38" s="39" t="s">
        <v>96</v>
      </c>
      <c r="B38" s="74" t="s">
        <v>24</v>
      </c>
      <c r="C38" s="74" t="s">
        <v>24</v>
      </c>
      <c r="D38" s="16">
        <f>'свод разд2'!CP28</f>
        <v>5094</v>
      </c>
      <c r="E38" s="16">
        <f>'свод разд2'!CQ28</f>
        <v>31</v>
      </c>
      <c r="F38" s="16">
        <f>'свод разд2'!CR28</f>
        <v>89</v>
      </c>
      <c r="G38" s="16">
        <f>'свод разд2'!CS28</f>
        <v>5214</v>
      </c>
      <c r="H38" s="16">
        <f>'свод разд2'!CT28</f>
        <v>1731</v>
      </c>
      <c r="I38" s="16">
        <f>'свод разд2'!CU28</f>
        <v>1124</v>
      </c>
    </row>
    <row r="39" spans="1:9" ht="27" customHeight="1">
      <c r="A39" s="39" t="s">
        <v>97</v>
      </c>
      <c r="B39" s="74" t="s">
        <v>25</v>
      </c>
      <c r="C39" s="74" t="s">
        <v>25</v>
      </c>
      <c r="D39" s="16">
        <f>'свод разд2'!CV28</f>
        <v>4</v>
      </c>
      <c r="E39" s="16">
        <f>'свод разд2'!CW28</f>
        <v>0</v>
      </c>
      <c r="F39" s="16">
        <f>'свод разд2'!CX28</f>
        <v>0</v>
      </c>
      <c r="G39" s="16">
        <f>'свод разд2'!CY28</f>
        <v>4</v>
      </c>
      <c r="H39" s="16">
        <f>'свод разд2'!CZ28</f>
        <v>0</v>
      </c>
      <c r="I39" s="16">
        <f>'свод разд2'!DA28</f>
        <v>0</v>
      </c>
    </row>
    <row r="40" spans="1:10" ht="26.25" customHeight="1">
      <c r="A40" s="100" t="s">
        <v>37</v>
      </c>
      <c r="B40" s="100"/>
      <c r="C40" s="100"/>
      <c r="D40" s="100"/>
      <c r="E40" s="100"/>
      <c r="F40" s="100"/>
      <c r="G40" s="100"/>
      <c r="H40" s="100"/>
      <c r="I40" s="100"/>
      <c r="J40" s="100"/>
    </row>
    <row r="41" spans="1:10" ht="24.75" customHeight="1">
      <c r="A41" s="96" t="s">
        <v>0</v>
      </c>
      <c r="B41" s="97" t="s">
        <v>27</v>
      </c>
      <c r="C41" s="97"/>
      <c r="D41" s="97"/>
      <c r="E41" s="97"/>
      <c r="F41" s="97"/>
      <c r="G41" s="98" t="s">
        <v>28</v>
      </c>
      <c r="H41" s="98" t="s">
        <v>26</v>
      </c>
      <c r="I41" s="98"/>
      <c r="J41" s="98"/>
    </row>
    <row r="42" spans="1:10" ht="38.25">
      <c r="A42" s="96"/>
      <c r="B42" s="97"/>
      <c r="C42" s="97"/>
      <c r="D42" s="97"/>
      <c r="E42" s="97"/>
      <c r="F42" s="97"/>
      <c r="G42" s="98"/>
      <c r="H42" s="2" t="s">
        <v>29</v>
      </c>
      <c r="I42" s="2" t="s">
        <v>5</v>
      </c>
      <c r="J42" s="41" t="s">
        <v>16</v>
      </c>
    </row>
    <row r="43" spans="1:10" ht="12.75">
      <c r="A43" s="39">
        <v>1</v>
      </c>
      <c r="B43" s="78">
        <v>2</v>
      </c>
      <c r="C43" s="78"/>
      <c r="D43" s="78"/>
      <c r="E43" s="78"/>
      <c r="F43" s="78"/>
      <c r="G43" s="4">
        <v>3</v>
      </c>
      <c r="H43" s="4">
        <v>4</v>
      </c>
      <c r="I43" s="4">
        <v>5</v>
      </c>
      <c r="J43" s="4">
        <v>6</v>
      </c>
    </row>
    <row r="44" spans="1:10" ht="27" customHeight="1">
      <c r="A44" s="39">
        <v>1</v>
      </c>
      <c r="B44" s="74" t="s">
        <v>30</v>
      </c>
      <c r="C44" s="74"/>
      <c r="D44" s="74"/>
      <c r="E44" s="74"/>
      <c r="F44" s="74"/>
      <c r="G44" s="16">
        <f>'Свод разд 3'!C27</f>
        <v>2412</v>
      </c>
      <c r="H44" s="16">
        <f>'Свод разд 3'!D27</f>
        <v>112</v>
      </c>
      <c r="I44" s="16">
        <f>'Свод разд 3'!E27</f>
        <v>588</v>
      </c>
      <c r="J44" s="16">
        <f>'Свод разд 3'!F27</f>
        <v>294</v>
      </c>
    </row>
    <row r="45" spans="1:10" ht="27" customHeight="1">
      <c r="A45" s="39"/>
      <c r="B45" s="112" t="s">
        <v>148</v>
      </c>
      <c r="C45" s="113"/>
      <c r="D45" s="113"/>
      <c r="E45" s="113"/>
      <c r="F45" s="114"/>
      <c r="G45" s="71" t="s">
        <v>7</v>
      </c>
      <c r="H45" s="71" t="s">
        <v>7</v>
      </c>
      <c r="I45" s="71" t="s">
        <v>7</v>
      </c>
      <c r="J45" s="71" t="s">
        <v>7</v>
      </c>
    </row>
    <row r="46" spans="1:10" ht="39.75" customHeight="1">
      <c r="A46" s="39" t="s">
        <v>70</v>
      </c>
      <c r="B46" s="74" t="s">
        <v>149</v>
      </c>
      <c r="C46" s="74"/>
      <c r="D46" s="74"/>
      <c r="E46" s="74"/>
      <c r="F46" s="74"/>
      <c r="G46" s="16">
        <f>'Свод разд 3'!G27</f>
        <v>2397</v>
      </c>
      <c r="H46" s="16">
        <f>'Свод разд 3'!H27</f>
        <v>111</v>
      </c>
      <c r="I46" s="16">
        <f>'Свод разд 3'!I27</f>
        <v>580</v>
      </c>
      <c r="J46" s="16">
        <f>'Свод разд 3'!J27</f>
        <v>81</v>
      </c>
    </row>
    <row r="47" spans="1:12" ht="27" customHeight="1">
      <c r="A47" s="39" t="s">
        <v>73</v>
      </c>
      <c r="B47" s="74" t="s">
        <v>88</v>
      </c>
      <c r="C47" s="74"/>
      <c r="D47" s="74"/>
      <c r="E47" s="74"/>
      <c r="F47" s="74"/>
      <c r="G47" s="16">
        <f>'Свод разд 3'!K27</f>
        <v>15</v>
      </c>
      <c r="H47" s="16">
        <f>'Свод разд 3'!L27</f>
        <v>1</v>
      </c>
      <c r="I47" s="16">
        <f>'Свод разд 3'!M27</f>
        <v>7</v>
      </c>
      <c r="J47" s="16">
        <f>'Свод разд 3'!N27</f>
        <v>4</v>
      </c>
      <c r="L47" s="28"/>
    </row>
    <row r="48" spans="1:12" ht="27" customHeight="1">
      <c r="A48" s="38" t="s">
        <v>89</v>
      </c>
      <c r="B48" s="75" t="s">
        <v>147</v>
      </c>
      <c r="C48" s="76"/>
      <c r="D48" s="76"/>
      <c r="E48" s="76"/>
      <c r="F48" s="77"/>
      <c r="G48" s="16">
        <f>'Свод разд 3'!O27</f>
        <v>607</v>
      </c>
      <c r="H48" s="16">
        <f>'Свод разд 3'!P27</f>
        <v>0</v>
      </c>
      <c r="I48" s="16">
        <f>'Свод разд 3'!Q27</f>
        <v>62</v>
      </c>
      <c r="J48" s="16">
        <f>'Свод разд 3'!R27</f>
        <v>3</v>
      </c>
      <c r="L48" s="28"/>
    </row>
    <row r="49" spans="1:10" ht="27" customHeight="1">
      <c r="A49" s="38" t="s">
        <v>74</v>
      </c>
      <c r="B49" s="75" t="s">
        <v>31</v>
      </c>
      <c r="C49" s="76"/>
      <c r="D49" s="76"/>
      <c r="E49" s="76"/>
      <c r="F49" s="77"/>
      <c r="G49" s="16">
        <f>'Свод разд 3'!S27</f>
        <v>8161</v>
      </c>
      <c r="H49" s="16">
        <f>'Свод разд 3'!T27</f>
        <v>41</v>
      </c>
      <c r="I49" s="16">
        <f>'Свод разд 3'!U27</f>
        <v>2836</v>
      </c>
      <c r="J49" s="16">
        <f>'Свод разд 3'!V27</f>
        <v>633</v>
      </c>
    </row>
    <row r="50" spans="1:10" ht="27" customHeight="1">
      <c r="A50" s="38" t="s">
        <v>75</v>
      </c>
      <c r="B50" s="75" t="s">
        <v>32</v>
      </c>
      <c r="C50" s="76"/>
      <c r="D50" s="76"/>
      <c r="E50" s="76"/>
      <c r="F50" s="77"/>
      <c r="G50" s="16">
        <f>'Свод разд 3'!W27</f>
        <v>6859</v>
      </c>
      <c r="H50" s="16">
        <f>'Свод разд 3'!X27</f>
        <v>11</v>
      </c>
      <c r="I50" s="16">
        <f>'Свод разд 3'!Y27</f>
        <v>3023</v>
      </c>
      <c r="J50" s="16">
        <f>'Свод разд 3'!Z27</f>
        <v>630</v>
      </c>
    </row>
    <row r="51" spans="1:10" ht="27" customHeight="1">
      <c r="A51" s="38" t="s">
        <v>76</v>
      </c>
      <c r="B51" s="75" t="s">
        <v>33</v>
      </c>
      <c r="C51" s="76"/>
      <c r="D51" s="76"/>
      <c r="E51" s="76"/>
      <c r="F51" s="77"/>
      <c r="G51" s="16">
        <f>'Свод разд 3'!AA27</f>
        <v>4802</v>
      </c>
      <c r="H51" s="16">
        <f>'Свод разд 3'!AB27</f>
        <v>0</v>
      </c>
      <c r="I51" s="16">
        <f>'Свод разд 3'!AC27</f>
        <v>1944</v>
      </c>
      <c r="J51" s="16">
        <f>'Свод разд 3'!AD27</f>
        <v>148</v>
      </c>
    </row>
    <row r="52" spans="1:12" ht="27" customHeight="1">
      <c r="A52" s="38" t="s">
        <v>78</v>
      </c>
      <c r="B52" s="75" t="s">
        <v>34</v>
      </c>
      <c r="C52" s="76"/>
      <c r="D52" s="76"/>
      <c r="E52" s="76"/>
      <c r="F52" s="77"/>
      <c r="G52" s="16">
        <f>'Свод разд 3'!AE27</f>
        <v>1397</v>
      </c>
      <c r="H52" s="16">
        <f>'Свод разд 3'!AF27</f>
        <v>24</v>
      </c>
      <c r="I52" s="16">
        <f>'Свод разд 3'!AG27</f>
        <v>497</v>
      </c>
      <c r="J52" s="16">
        <f>'Свод разд 3'!AH27</f>
        <v>125</v>
      </c>
      <c r="L52" s="28"/>
    </row>
    <row r="53" spans="1:10" ht="27" customHeight="1">
      <c r="A53" s="38" t="s">
        <v>80</v>
      </c>
      <c r="B53" s="75" t="s">
        <v>35</v>
      </c>
      <c r="C53" s="76"/>
      <c r="D53" s="76"/>
      <c r="E53" s="76"/>
      <c r="F53" s="77"/>
      <c r="G53" s="16">
        <f>'Свод разд 3'!AI27</f>
        <v>3482</v>
      </c>
      <c r="H53" s="16">
        <f>'Свод разд 3'!AJ27</f>
        <v>9</v>
      </c>
      <c r="I53" s="16">
        <f>'Свод разд 3'!AK27</f>
        <v>928</v>
      </c>
      <c r="J53" s="16">
        <f>'Свод разд 3'!AL27</f>
        <v>370</v>
      </c>
    </row>
    <row r="54" spans="1:10" ht="27" customHeight="1">
      <c r="A54" s="38" t="s">
        <v>83</v>
      </c>
      <c r="B54" s="75" t="s">
        <v>36</v>
      </c>
      <c r="C54" s="76"/>
      <c r="D54" s="76"/>
      <c r="E54" s="76"/>
      <c r="F54" s="77"/>
      <c r="G54" s="16">
        <f>'Свод разд 3'!AM27</f>
        <v>4045</v>
      </c>
      <c r="H54" s="16">
        <f>'Свод разд 3'!AN27</f>
        <v>0</v>
      </c>
      <c r="I54" s="16">
        <f>'Свод разд 3'!AO27</f>
        <v>1846</v>
      </c>
      <c r="J54" s="16">
        <f>'Свод разд 3'!AP27</f>
        <v>736</v>
      </c>
    </row>
    <row r="55" spans="1:10" ht="27" customHeight="1">
      <c r="A55" s="38" t="s">
        <v>84</v>
      </c>
      <c r="B55" s="75" t="s">
        <v>91</v>
      </c>
      <c r="C55" s="76"/>
      <c r="D55" s="76"/>
      <c r="E55" s="76"/>
      <c r="F55" s="77"/>
      <c r="G55" s="16">
        <f>'Свод разд 3'!AQ27</f>
        <v>6</v>
      </c>
      <c r="H55" s="16">
        <f>'Свод разд 3'!AR27</f>
        <v>1</v>
      </c>
      <c r="I55" s="16">
        <f>'Свод разд 3'!AS27</f>
        <v>0</v>
      </c>
      <c r="J55" s="16">
        <f>'Свод разд 3'!AT27</f>
        <v>0</v>
      </c>
    </row>
    <row r="56" spans="1:10" ht="27" customHeight="1">
      <c r="A56" s="38" t="s">
        <v>86</v>
      </c>
      <c r="B56" s="75" t="s">
        <v>92</v>
      </c>
      <c r="C56" s="76"/>
      <c r="D56" s="76"/>
      <c r="E56" s="76"/>
      <c r="F56" s="77"/>
      <c r="G56" s="16">
        <f>'Свод разд 3'!AU27</f>
        <v>0</v>
      </c>
      <c r="H56" s="16">
        <f>'Свод разд 3'!AV27</f>
        <v>0</v>
      </c>
      <c r="I56" s="16">
        <f>'Свод разд 3'!AW27</f>
        <v>0</v>
      </c>
      <c r="J56" s="16">
        <f>'Свод разд 3'!AX27</f>
        <v>0</v>
      </c>
    </row>
    <row r="57" spans="1:10" ht="27" customHeight="1">
      <c r="A57" s="38" t="s">
        <v>87</v>
      </c>
      <c r="B57" s="75" t="s">
        <v>93</v>
      </c>
      <c r="C57" s="76"/>
      <c r="D57" s="76"/>
      <c r="E57" s="76"/>
      <c r="F57" s="77"/>
      <c r="G57" s="16">
        <f>'Свод разд 3'!AY27</f>
        <v>71</v>
      </c>
      <c r="H57" s="16">
        <f>'Свод разд 3'!AZ27</f>
        <v>35</v>
      </c>
      <c r="I57" s="16">
        <f>'Свод разд 3'!BA27</f>
        <v>65</v>
      </c>
      <c r="J57" s="16">
        <f>'Свод разд 3'!BB27</f>
        <v>6</v>
      </c>
    </row>
    <row r="58" spans="1:10" ht="27" customHeight="1">
      <c r="A58" s="38" t="s">
        <v>94</v>
      </c>
      <c r="B58" s="75" t="s">
        <v>95</v>
      </c>
      <c r="C58" s="76"/>
      <c r="D58" s="76"/>
      <c r="E58" s="76"/>
      <c r="F58" s="77"/>
      <c r="G58" s="16">
        <f>'Свод разд 3'!BC27</f>
        <v>27</v>
      </c>
      <c r="H58" s="16">
        <f>'Свод разд 3'!BD27</f>
        <v>27</v>
      </c>
      <c r="I58" s="16">
        <f>'Свод разд 3'!BE27</f>
        <v>27</v>
      </c>
      <c r="J58" s="16">
        <f>'Свод разд 3'!BF27</f>
        <v>0</v>
      </c>
    </row>
    <row r="59" spans="1:10" ht="33" customHeight="1">
      <c r="A59" s="38">
        <v>12</v>
      </c>
      <c r="B59" s="75" t="s">
        <v>143</v>
      </c>
      <c r="C59" s="76"/>
      <c r="D59" s="76"/>
      <c r="E59" s="76"/>
      <c r="F59" s="77"/>
      <c r="G59" s="16">
        <f>'Свод разд 3'!BG27</f>
        <v>22</v>
      </c>
      <c r="H59" s="16">
        <f>'Свод разд 3'!BH27</f>
        <v>21</v>
      </c>
      <c r="I59" s="16">
        <f>'Свод разд 3'!BI27</f>
        <v>7</v>
      </c>
      <c r="J59" s="16">
        <f>'Свод разд 3'!BJ27</f>
        <v>0</v>
      </c>
    </row>
    <row r="60" spans="1:10" ht="33" customHeight="1">
      <c r="A60" s="38" t="s">
        <v>96</v>
      </c>
      <c r="B60" s="75" t="s">
        <v>145</v>
      </c>
      <c r="C60" s="76"/>
      <c r="D60" s="76"/>
      <c r="E60" s="76"/>
      <c r="F60" s="77"/>
      <c r="G60" s="16">
        <f>'Свод разд 3'!BK27</f>
        <v>87</v>
      </c>
      <c r="H60" s="16">
        <f>'Свод разд 3'!BL27</f>
        <v>86</v>
      </c>
      <c r="I60" s="16">
        <f>'Свод разд 3'!BM27</f>
        <v>62</v>
      </c>
      <c r="J60" s="16">
        <f>'Свод разд 3'!BN27</f>
        <v>6</v>
      </c>
    </row>
    <row r="61" spans="1:10" ht="27" customHeight="1">
      <c r="A61" s="38" t="s">
        <v>97</v>
      </c>
      <c r="B61" s="75" t="s">
        <v>98</v>
      </c>
      <c r="C61" s="76"/>
      <c r="D61" s="76"/>
      <c r="E61" s="76"/>
      <c r="F61" s="77"/>
      <c r="G61" s="16">
        <f>'Свод разд 3'!BO27</f>
        <v>0</v>
      </c>
      <c r="H61" s="16">
        <f>'Свод разд 3'!BP27</f>
        <v>0</v>
      </c>
      <c r="I61" s="16">
        <f>'Свод разд 3'!BQ27</f>
        <v>0</v>
      </c>
      <c r="J61" s="16">
        <f>'Свод разд 3'!BR27</f>
        <v>0</v>
      </c>
    </row>
    <row r="62" spans="1:10" ht="27" customHeight="1">
      <c r="A62" s="38" t="s">
        <v>99</v>
      </c>
      <c r="B62" s="75" t="s">
        <v>100</v>
      </c>
      <c r="C62" s="76"/>
      <c r="D62" s="76"/>
      <c r="E62" s="76"/>
      <c r="F62" s="77"/>
      <c r="G62" s="16">
        <f>'Свод разд 3'!BS27</f>
        <v>0</v>
      </c>
      <c r="H62" s="16">
        <f>'Свод разд 3'!BT27</f>
        <v>0</v>
      </c>
      <c r="I62" s="16">
        <f>'Свод разд 3'!BU27</f>
        <v>0</v>
      </c>
      <c r="J62" s="16">
        <f>'Свод разд 3'!BV27</f>
        <v>0</v>
      </c>
    </row>
    <row r="63" spans="1:10" ht="27" customHeight="1">
      <c r="A63" s="38" t="s">
        <v>101</v>
      </c>
      <c r="B63" s="75" t="s">
        <v>102</v>
      </c>
      <c r="C63" s="76"/>
      <c r="D63" s="76"/>
      <c r="E63" s="76"/>
      <c r="F63" s="77"/>
      <c r="G63" s="16">
        <f>'Свод разд 3'!BW27</f>
        <v>0</v>
      </c>
      <c r="H63" s="16">
        <f>'Свод разд 3'!BX27</f>
        <v>0</v>
      </c>
      <c r="I63" s="16">
        <f>'Свод разд 3'!BY27</f>
        <v>0</v>
      </c>
      <c r="J63" s="16">
        <f>'Свод разд 3'!BZ27</f>
        <v>0</v>
      </c>
    </row>
    <row r="64" spans="1:10" ht="27" customHeight="1">
      <c r="A64" s="39" t="s">
        <v>104</v>
      </c>
      <c r="B64" s="74" t="s">
        <v>103</v>
      </c>
      <c r="C64" s="74"/>
      <c r="D64" s="74"/>
      <c r="E64" s="74"/>
      <c r="F64" s="74"/>
      <c r="G64" s="16">
        <f>'Свод разд 3'!CA27</f>
        <v>1</v>
      </c>
      <c r="H64" s="16">
        <f>'Свод разд 3'!CB27</f>
        <v>1</v>
      </c>
      <c r="I64" s="16">
        <f>'Свод разд 3'!CC27</f>
        <v>0</v>
      </c>
      <c r="J64" s="16">
        <f>'Свод разд 3'!CD27</f>
        <v>0</v>
      </c>
    </row>
    <row r="65" spans="1:10" ht="27" customHeight="1">
      <c r="A65" s="39" t="s">
        <v>105</v>
      </c>
      <c r="B65" s="74" t="s">
        <v>106</v>
      </c>
      <c r="C65" s="74"/>
      <c r="D65" s="74"/>
      <c r="E65" s="74"/>
      <c r="F65" s="74"/>
      <c r="G65" s="16">
        <f>'Свод разд 3'!CE27</f>
        <v>17</v>
      </c>
      <c r="H65" s="16">
        <f>'Свод разд 3'!CF27</f>
        <v>17</v>
      </c>
      <c r="I65" s="16">
        <f>'Свод разд 3'!CG27</f>
        <v>13</v>
      </c>
      <c r="J65" s="16">
        <f>'Свод разд 3'!CH27</f>
        <v>0</v>
      </c>
    </row>
    <row r="66" spans="1:10" ht="27" customHeight="1">
      <c r="A66" s="39" t="s">
        <v>144</v>
      </c>
      <c r="B66" s="74" t="s">
        <v>107</v>
      </c>
      <c r="C66" s="74"/>
      <c r="D66" s="74"/>
      <c r="E66" s="74"/>
      <c r="F66" s="74"/>
      <c r="G66" s="16">
        <f>'Свод разд 3'!CI27</f>
        <v>34</v>
      </c>
      <c r="H66" s="16">
        <f>'Свод разд 3'!CJ27</f>
        <v>0</v>
      </c>
      <c r="I66" s="16">
        <f>'Свод разд 3'!CK27</f>
        <v>16</v>
      </c>
      <c r="J66" s="16">
        <f>'Свод разд 3'!CL27</f>
        <v>0</v>
      </c>
    </row>
    <row r="67" ht="18.75">
      <c r="J67" s="13" t="s">
        <v>50</v>
      </c>
    </row>
    <row r="68" spans="1:10" ht="63" customHeight="1">
      <c r="A68" s="100" t="s">
        <v>108</v>
      </c>
      <c r="B68" s="100"/>
      <c r="C68" s="100"/>
      <c r="D68" s="100"/>
      <c r="E68" s="100"/>
      <c r="F68" s="100"/>
      <c r="G68" s="100"/>
      <c r="H68" s="100"/>
      <c r="I68" s="100"/>
      <c r="J68" s="100"/>
    </row>
    <row r="69" spans="1:10" ht="20.25" customHeight="1">
      <c r="A69" s="96" t="s">
        <v>38</v>
      </c>
      <c r="B69" s="97" t="s">
        <v>27</v>
      </c>
      <c r="C69" s="97"/>
      <c r="D69" s="97"/>
      <c r="E69" s="97"/>
      <c r="F69" s="97"/>
      <c r="G69" s="98" t="s">
        <v>39</v>
      </c>
      <c r="H69" s="98"/>
      <c r="I69" s="98"/>
      <c r="J69" s="98"/>
    </row>
    <row r="70" spans="1:10" ht="13.5" customHeight="1">
      <c r="A70" s="96"/>
      <c r="B70" s="97"/>
      <c r="C70" s="97"/>
      <c r="D70" s="97"/>
      <c r="E70" s="97"/>
      <c r="F70" s="97"/>
      <c r="G70" s="99" t="s">
        <v>4</v>
      </c>
      <c r="H70" s="99" t="s">
        <v>40</v>
      </c>
      <c r="I70" s="99"/>
      <c r="J70" s="99"/>
    </row>
    <row r="71" spans="1:10" ht="140.25" customHeight="1">
      <c r="A71" s="96"/>
      <c r="B71" s="97"/>
      <c r="C71" s="97"/>
      <c r="D71" s="97"/>
      <c r="E71" s="97"/>
      <c r="F71" s="97"/>
      <c r="G71" s="99"/>
      <c r="H71" s="60" t="s">
        <v>132</v>
      </c>
      <c r="I71" s="60" t="s">
        <v>133</v>
      </c>
      <c r="J71" s="60" t="s">
        <v>134</v>
      </c>
    </row>
    <row r="72" spans="1:10" ht="12.75">
      <c r="A72" s="39">
        <v>1</v>
      </c>
      <c r="B72" s="78">
        <v>2</v>
      </c>
      <c r="C72" s="78"/>
      <c r="D72" s="78"/>
      <c r="E72" s="78"/>
      <c r="F72" s="78"/>
      <c r="G72" s="4">
        <v>3</v>
      </c>
      <c r="H72" s="4">
        <v>4</v>
      </c>
      <c r="I72" s="4">
        <v>5</v>
      </c>
      <c r="J72" s="4">
        <v>6</v>
      </c>
    </row>
    <row r="73" spans="1:10" ht="30" customHeight="1">
      <c r="A73" s="39">
        <v>1</v>
      </c>
      <c r="B73" s="90" t="s">
        <v>41</v>
      </c>
      <c r="C73" s="90"/>
      <c r="D73" s="90"/>
      <c r="E73" s="90"/>
      <c r="F73" s="90"/>
      <c r="G73" s="16">
        <f>SUM(G74:G79)</f>
        <v>341</v>
      </c>
      <c r="H73" s="16">
        <f>SUM(H74:H79)</f>
        <v>285</v>
      </c>
      <c r="I73" s="16">
        <f>SUM(I74:I79)</f>
        <v>54</v>
      </c>
      <c r="J73" s="16">
        <f>SUM(J74:J79)</f>
        <v>2</v>
      </c>
    </row>
    <row r="74" spans="1:10" ht="30" customHeight="1">
      <c r="A74" s="39" t="s">
        <v>70</v>
      </c>
      <c r="B74" s="92" t="s">
        <v>26</v>
      </c>
      <c r="C74" s="85" t="s">
        <v>42</v>
      </c>
      <c r="D74" s="85"/>
      <c r="E74" s="85"/>
      <c r="F74" s="85"/>
      <c r="G74" s="16">
        <f aca="true" t="shared" si="0" ref="G74:G79">H74+I74+J74</f>
        <v>158</v>
      </c>
      <c r="H74" s="16">
        <f>'Свод разд 4'!H28</f>
        <v>125</v>
      </c>
      <c r="I74" s="16">
        <f>'Свод разд 4'!I28</f>
        <v>33</v>
      </c>
      <c r="J74" s="16">
        <f>'Свод разд 4'!J28</f>
        <v>0</v>
      </c>
    </row>
    <row r="75" spans="1:10" ht="30" customHeight="1">
      <c r="A75" s="39" t="s">
        <v>73</v>
      </c>
      <c r="B75" s="93"/>
      <c r="C75" s="85" t="s">
        <v>109</v>
      </c>
      <c r="D75" s="85"/>
      <c r="E75" s="85"/>
      <c r="F75" s="85"/>
      <c r="G75" s="16">
        <f t="shared" si="0"/>
        <v>23</v>
      </c>
      <c r="H75" s="16">
        <f>'Свод разд 4'!L28</f>
        <v>22</v>
      </c>
      <c r="I75" s="16">
        <f>'Свод разд 4'!M28</f>
        <v>1</v>
      </c>
      <c r="J75" s="16">
        <f>'Свод разд 4'!N28</f>
        <v>0</v>
      </c>
    </row>
    <row r="76" spans="1:10" ht="30" customHeight="1">
      <c r="A76" s="39" t="s">
        <v>89</v>
      </c>
      <c r="B76" s="93"/>
      <c r="C76" s="85" t="s">
        <v>43</v>
      </c>
      <c r="D76" s="85"/>
      <c r="E76" s="85"/>
      <c r="F76" s="85"/>
      <c r="G76" s="16">
        <f t="shared" si="0"/>
        <v>35</v>
      </c>
      <c r="H76" s="16">
        <f>'Свод разд 4'!P28</f>
        <v>32</v>
      </c>
      <c r="I76" s="16">
        <f>'Свод разд 4'!Q28</f>
        <v>3</v>
      </c>
      <c r="J76" s="16">
        <f>'Свод разд 4'!R28</f>
        <v>0</v>
      </c>
    </row>
    <row r="77" spans="1:10" ht="30" customHeight="1">
      <c r="A77" s="39" t="s">
        <v>90</v>
      </c>
      <c r="B77" s="93"/>
      <c r="C77" s="95" t="s">
        <v>150</v>
      </c>
      <c r="D77" s="95"/>
      <c r="E77" s="95"/>
      <c r="F77" s="95"/>
      <c r="G77" s="16">
        <f t="shared" si="0"/>
        <v>1</v>
      </c>
      <c r="H77" s="16">
        <f>'Свод разд 4'!T28</f>
        <v>0</v>
      </c>
      <c r="I77" s="16">
        <f>'Свод разд 4'!U28</f>
        <v>1</v>
      </c>
      <c r="J77" s="16">
        <f>'Свод разд 4'!V28</f>
        <v>0</v>
      </c>
    </row>
    <row r="78" spans="1:10" ht="42.75" customHeight="1">
      <c r="A78" s="39" t="s">
        <v>110</v>
      </c>
      <c r="B78" s="93"/>
      <c r="C78" s="85" t="s">
        <v>44</v>
      </c>
      <c r="D78" s="85"/>
      <c r="E78" s="85"/>
      <c r="F78" s="85"/>
      <c r="G78" s="16">
        <f t="shared" si="0"/>
        <v>8</v>
      </c>
      <c r="H78" s="16">
        <f>'Свод разд 4'!X28</f>
        <v>5</v>
      </c>
      <c r="I78" s="16">
        <f>'Свод разд 4'!Y28</f>
        <v>3</v>
      </c>
      <c r="J78" s="16">
        <f>'Свод разд 4'!Z28</f>
        <v>0</v>
      </c>
    </row>
    <row r="79" spans="1:10" ht="30" customHeight="1">
      <c r="A79" s="39" t="s">
        <v>111</v>
      </c>
      <c r="B79" s="94"/>
      <c r="C79" s="85" t="s">
        <v>45</v>
      </c>
      <c r="D79" s="85"/>
      <c r="E79" s="85"/>
      <c r="F79" s="85"/>
      <c r="G79" s="16">
        <f t="shared" si="0"/>
        <v>116</v>
      </c>
      <c r="H79" s="16">
        <f>'Свод разд 4'!AB28</f>
        <v>101</v>
      </c>
      <c r="I79" s="16">
        <f>'Свод разд 4'!AC28</f>
        <v>13</v>
      </c>
      <c r="J79" s="16">
        <f>'Свод разд 4'!AD28</f>
        <v>2</v>
      </c>
    </row>
    <row r="80" spans="1:10" ht="30" customHeight="1">
      <c r="A80" s="39" t="s">
        <v>74</v>
      </c>
      <c r="B80" s="90" t="s">
        <v>46</v>
      </c>
      <c r="C80" s="90"/>
      <c r="D80" s="90"/>
      <c r="E80" s="90"/>
      <c r="F80" s="90"/>
      <c r="G80" s="16">
        <f>SUM(G81:G85)</f>
        <v>6248</v>
      </c>
      <c r="H80" s="16">
        <f>SUM(H81:H85)</f>
        <v>6124</v>
      </c>
      <c r="I80" s="16">
        <f>SUM(I81:I85)</f>
        <v>124</v>
      </c>
      <c r="J80" s="16">
        <f>SUM(J81:J85)</f>
        <v>0</v>
      </c>
    </row>
    <row r="81" spans="1:10" ht="30" customHeight="1">
      <c r="A81" s="39" t="s">
        <v>112</v>
      </c>
      <c r="B81" s="91" t="s">
        <v>26</v>
      </c>
      <c r="C81" s="85" t="s">
        <v>47</v>
      </c>
      <c r="D81" s="85"/>
      <c r="E81" s="85"/>
      <c r="F81" s="85"/>
      <c r="G81" s="16">
        <f>H81+I81+J81</f>
        <v>1863</v>
      </c>
      <c r="H81" s="16">
        <f>'Свод разд 4'!AJ28</f>
        <v>1829</v>
      </c>
      <c r="I81" s="16">
        <f>'Свод разд 4'!AK28</f>
        <v>34</v>
      </c>
      <c r="J81" s="16">
        <f>'Свод разд 4'!AL28</f>
        <v>0</v>
      </c>
    </row>
    <row r="82" spans="1:10" ht="30" customHeight="1">
      <c r="A82" s="39" t="s">
        <v>113</v>
      </c>
      <c r="B82" s="91"/>
      <c r="C82" s="85" t="s">
        <v>114</v>
      </c>
      <c r="D82" s="85"/>
      <c r="E82" s="85"/>
      <c r="F82" s="85"/>
      <c r="G82" s="16">
        <f>H82+I82+J82</f>
        <v>1461</v>
      </c>
      <c r="H82" s="16">
        <f>'Свод разд 4'!AN28</f>
        <v>1459</v>
      </c>
      <c r="I82" s="16">
        <f>'Свод разд 4'!AO28</f>
        <v>2</v>
      </c>
      <c r="J82" s="16">
        <f>'Свод разд 4'!AP28</f>
        <v>0</v>
      </c>
    </row>
    <row r="83" spans="1:10" ht="30" customHeight="1">
      <c r="A83" s="39" t="s">
        <v>115</v>
      </c>
      <c r="B83" s="91"/>
      <c r="C83" s="85" t="s">
        <v>109</v>
      </c>
      <c r="D83" s="85"/>
      <c r="E83" s="85"/>
      <c r="F83" s="85"/>
      <c r="G83" s="16">
        <f>H83+I83+J83</f>
        <v>715</v>
      </c>
      <c r="H83" s="16">
        <f>'Свод разд 4'!AR28</f>
        <v>670</v>
      </c>
      <c r="I83" s="16">
        <f>'Свод разд 4'!AS28</f>
        <v>45</v>
      </c>
      <c r="J83" s="16">
        <f>'Свод разд 4'!AT28</f>
        <v>0</v>
      </c>
    </row>
    <row r="84" spans="1:10" ht="30" customHeight="1">
      <c r="A84" s="39" t="s">
        <v>116</v>
      </c>
      <c r="B84" s="91"/>
      <c r="C84" s="85" t="s">
        <v>48</v>
      </c>
      <c r="D84" s="85"/>
      <c r="E84" s="85"/>
      <c r="F84" s="85"/>
      <c r="G84" s="16">
        <f>H84+I84+J84</f>
        <v>2204</v>
      </c>
      <c r="H84" s="16">
        <f>'Свод разд 4'!AV28</f>
        <v>2161</v>
      </c>
      <c r="I84" s="16">
        <f>'Свод разд 4'!AW28</f>
        <v>43</v>
      </c>
      <c r="J84" s="16">
        <f>'Свод разд 4'!AX28</f>
        <v>0</v>
      </c>
    </row>
    <row r="85" spans="1:10" ht="36.75" customHeight="1">
      <c r="A85" s="39" t="s">
        <v>75</v>
      </c>
      <c r="B85" s="91"/>
      <c r="C85" s="85" t="s">
        <v>117</v>
      </c>
      <c r="D85" s="85"/>
      <c r="E85" s="85"/>
      <c r="F85" s="85"/>
      <c r="G85" s="16">
        <f>H85+I85+J85</f>
        <v>5</v>
      </c>
      <c r="H85" s="16">
        <f>'Свод разд 4'!AZ28</f>
        <v>5</v>
      </c>
      <c r="I85" s="16">
        <f>'Свод разд 4'!BA28</f>
        <v>0</v>
      </c>
      <c r="J85" s="16">
        <f>'Свод разд 4'!BB28</f>
        <v>0</v>
      </c>
    </row>
    <row r="90" ht="13.5" thickBot="1"/>
    <row r="91" spans="2:9" ht="30" customHeight="1">
      <c r="B91" s="81" t="s">
        <v>51</v>
      </c>
      <c r="C91" s="82"/>
      <c r="D91" s="82"/>
      <c r="E91" s="82"/>
      <c r="F91" s="82"/>
      <c r="G91" s="82"/>
      <c r="H91" s="83"/>
      <c r="I91" s="17">
        <f>'Свод разд 4а'!C25</f>
        <v>504</v>
      </c>
    </row>
    <row r="92" spans="2:9" ht="30" customHeight="1">
      <c r="B92" s="84" t="s">
        <v>52</v>
      </c>
      <c r="C92" s="85"/>
      <c r="D92" s="85"/>
      <c r="E92" s="85"/>
      <c r="F92" s="85"/>
      <c r="G92" s="85"/>
      <c r="H92" s="86"/>
      <c r="I92" s="18">
        <f>'Свод разд 4а'!D25</f>
        <v>6454</v>
      </c>
    </row>
    <row r="93" spans="2:9" ht="30" customHeight="1" thickBot="1">
      <c r="B93" s="87" t="s">
        <v>53</v>
      </c>
      <c r="C93" s="88"/>
      <c r="D93" s="88"/>
      <c r="E93" s="88"/>
      <c r="F93" s="88"/>
      <c r="G93" s="88"/>
      <c r="H93" s="89"/>
      <c r="I93" s="20">
        <f>'Свод разд 4а'!E25</f>
        <v>0.021310000000000003</v>
      </c>
    </row>
    <row r="95" spans="3:10" ht="42.75" customHeight="1">
      <c r="C95" s="79" t="s">
        <v>182</v>
      </c>
      <c r="D95" s="79"/>
      <c r="E95" s="79"/>
      <c r="F95" s="79"/>
      <c r="G95" s="79"/>
      <c r="H95" s="79"/>
      <c r="I95" s="79"/>
      <c r="J95" s="79"/>
    </row>
    <row r="96" spans="3:10" ht="37.5" customHeight="1">
      <c r="C96" s="79" t="s">
        <v>183</v>
      </c>
      <c r="D96" s="79"/>
      <c r="E96" s="79"/>
      <c r="F96" s="79"/>
      <c r="G96" s="79"/>
      <c r="H96" s="79"/>
      <c r="I96" s="79"/>
      <c r="J96" s="79"/>
    </row>
    <row r="97" spans="3:8" ht="24" customHeight="1">
      <c r="C97" s="80"/>
      <c r="D97" s="80"/>
      <c r="E97" s="80"/>
      <c r="F97" s="80"/>
      <c r="G97" s="80"/>
      <c r="H97" s="80"/>
    </row>
    <row r="98" spans="3:8" ht="24" customHeight="1">
      <c r="C98" s="79" t="s">
        <v>184</v>
      </c>
      <c r="D98" s="79"/>
      <c r="E98" s="79"/>
      <c r="F98" s="79"/>
      <c r="G98" s="79"/>
      <c r="H98" s="79"/>
    </row>
    <row r="99" ht="33" customHeight="1">
      <c r="C99" s="14" t="s">
        <v>54</v>
      </c>
    </row>
    <row r="100" ht="33" customHeight="1">
      <c r="C100" s="15" t="s">
        <v>67</v>
      </c>
    </row>
    <row r="101" ht="35.25" customHeight="1"/>
    <row r="102" ht="24" customHeight="1"/>
    <row r="103" ht="33" customHeight="1"/>
    <row r="104" ht="24" customHeight="1"/>
    <row r="105" ht="24" customHeight="1"/>
    <row r="106" ht="35.25" customHeight="1"/>
    <row r="107" ht="38.25" customHeight="1"/>
    <row r="108" ht="33" customHeight="1"/>
    <row r="109" ht="33" customHeight="1"/>
    <row r="110" ht="30" customHeight="1"/>
    <row r="111" ht="24" customHeight="1"/>
    <row r="112" ht="24" customHeight="1"/>
    <row r="113" ht="24" customHeight="1"/>
    <row r="114" ht="24" customHeight="1"/>
    <row r="115" ht="24" customHeight="1"/>
    <row r="116" ht="33" customHeight="1"/>
    <row r="117" ht="33" customHeight="1"/>
    <row r="118" ht="24" customHeight="1"/>
    <row r="119" ht="24" customHeight="1"/>
    <row r="120" ht="36.75" customHeight="1"/>
    <row r="121" ht="33" customHeight="1"/>
    <row r="122" ht="33.75" customHeight="1"/>
    <row r="123" ht="33" customHeight="1"/>
    <row r="124" ht="24" customHeight="1"/>
    <row r="125" ht="33" customHeight="1"/>
    <row r="126" ht="33" customHeight="1"/>
    <row r="127" ht="24" customHeight="1"/>
    <row r="128" ht="48.75" customHeight="1"/>
    <row r="129" ht="24" customHeight="1"/>
    <row r="130" ht="33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8" ht="21.75" customHeight="1"/>
    <row r="140" ht="11.25" customHeight="1"/>
  </sheetData>
  <sheetProtection/>
  <mergeCells count="103">
    <mergeCell ref="B45:F45"/>
    <mergeCell ref="B13:J13"/>
    <mergeCell ref="H2:J2"/>
    <mergeCell ref="H3:J3"/>
    <mergeCell ref="H4:J4"/>
    <mergeCell ref="A5:J5"/>
    <mergeCell ref="A6:J6"/>
    <mergeCell ref="A7:J7"/>
    <mergeCell ref="A17:A19"/>
    <mergeCell ref="D17:D19"/>
    <mergeCell ref="E17:E19"/>
    <mergeCell ref="F17:F19"/>
    <mergeCell ref="A8:J8"/>
    <mergeCell ref="A9:J9"/>
    <mergeCell ref="A10:J10"/>
    <mergeCell ref="A11:J11"/>
    <mergeCell ref="B12:J12"/>
    <mergeCell ref="G17:G19"/>
    <mergeCell ref="B20:C20"/>
    <mergeCell ref="B21:C21"/>
    <mergeCell ref="H18:I18"/>
    <mergeCell ref="H17:I17"/>
    <mergeCell ref="B14:J14"/>
    <mergeCell ref="B15:C15"/>
    <mergeCell ref="D15:F15"/>
    <mergeCell ref="G15:J15"/>
    <mergeCell ref="A16:J16"/>
    <mergeCell ref="B17:C19"/>
    <mergeCell ref="B36:C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7:F47"/>
    <mergeCell ref="B49:F49"/>
    <mergeCell ref="B37:C37"/>
    <mergeCell ref="B38:C38"/>
    <mergeCell ref="B39:C39"/>
    <mergeCell ref="A40:J40"/>
    <mergeCell ref="A41:A42"/>
    <mergeCell ref="B41:F42"/>
    <mergeCell ref="G41:G42"/>
    <mergeCell ref="H41:J41"/>
    <mergeCell ref="B59:F59"/>
    <mergeCell ref="B61:F61"/>
    <mergeCell ref="B63:F63"/>
    <mergeCell ref="B58:F58"/>
    <mergeCell ref="B50:F50"/>
    <mergeCell ref="B51:F51"/>
    <mergeCell ref="B52:F52"/>
    <mergeCell ref="B64:F64"/>
    <mergeCell ref="B66:F66"/>
    <mergeCell ref="B60:F60"/>
    <mergeCell ref="B62:F62"/>
    <mergeCell ref="B65:F65"/>
    <mergeCell ref="A68:J68"/>
    <mergeCell ref="C77:F77"/>
    <mergeCell ref="C78:F78"/>
    <mergeCell ref="C79:F79"/>
    <mergeCell ref="A69:A71"/>
    <mergeCell ref="B69:F71"/>
    <mergeCell ref="G69:J69"/>
    <mergeCell ref="G70:G71"/>
    <mergeCell ref="H70:J70"/>
    <mergeCell ref="B72:F72"/>
    <mergeCell ref="C81:F81"/>
    <mergeCell ref="C82:F82"/>
    <mergeCell ref="C83:F83"/>
    <mergeCell ref="C84:F84"/>
    <mergeCell ref="C85:F85"/>
    <mergeCell ref="B73:F73"/>
    <mergeCell ref="B74:B79"/>
    <mergeCell ref="C74:F74"/>
    <mergeCell ref="C75:F75"/>
    <mergeCell ref="C76:F76"/>
    <mergeCell ref="C98:H98"/>
    <mergeCell ref="C95:J95"/>
    <mergeCell ref="C96:J96"/>
    <mergeCell ref="C97:H97"/>
    <mergeCell ref="B53:F53"/>
    <mergeCell ref="B91:H91"/>
    <mergeCell ref="B92:H92"/>
    <mergeCell ref="B93:H93"/>
    <mergeCell ref="B80:F80"/>
    <mergeCell ref="B81:B85"/>
    <mergeCell ref="B22:C22"/>
    <mergeCell ref="B23:C23"/>
    <mergeCell ref="B48:F48"/>
    <mergeCell ref="B55:F55"/>
    <mergeCell ref="B57:F57"/>
    <mergeCell ref="B54:F54"/>
    <mergeCell ref="B56:F56"/>
    <mergeCell ref="B43:F43"/>
    <mergeCell ref="B44:F44"/>
    <mergeCell ref="B46:F46"/>
  </mergeCells>
  <printOptions/>
  <pageMargins left="0.3937007874015748" right="0.1968503937007874" top="0.1968503937007874" bottom="0.1968503937007874" header="0.5118110236220472" footer="0.5118110236220472"/>
  <pageSetup fitToHeight="7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204"/>
  <sheetViews>
    <sheetView zoomScale="142" zoomScaleNormal="142" zoomScalePageLayoutView="0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M10" sqref="M10"/>
    </sheetView>
  </sheetViews>
  <sheetFormatPr defaultColWidth="9.00390625" defaultRowHeight="12.75"/>
  <cols>
    <col min="1" max="1" width="3.25390625" style="23" customWidth="1"/>
    <col min="2" max="2" width="37.625" style="1" customWidth="1"/>
    <col min="3" max="3" width="8.625" style="1" customWidth="1"/>
    <col min="4" max="4" width="9.875" style="1" customWidth="1"/>
    <col min="5" max="5" width="6.375" style="1" customWidth="1"/>
    <col min="6" max="6" width="9.375" style="30" customWidth="1"/>
    <col min="7" max="7" width="7.125" style="1" customWidth="1"/>
    <col min="8" max="8" width="7.00390625" style="1" customWidth="1"/>
    <col min="9" max="9" width="6.375" style="1" customWidth="1"/>
    <col min="10" max="10" width="6.875" style="30" customWidth="1"/>
    <col min="11" max="11" width="8.125" style="1" customWidth="1"/>
    <col min="12" max="12" width="7.125" style="1" customWidth="1"/>
    <col min="13" max="13" width="6.625" style="1" customWidth="1"/>
    <col min="14" max="14" width="6.75390625" style="30" customWidth="1"/>
    <col min="15" max="17" width="6.75390625" style="23" customWidth="1"/>
    <col min="18" max="18" width="9.25390625" style="30" customWidth="1"/>
    <col min="19" max="19" width="12.25390625" style="1" customWidth="1"/>
    <col min="20" max="21" width="9.125" style="1" customWidth="1"/>
    <col min="22" max="22" width="11.75390625" style="30" customWidth="1"/>
    <col min="23" max="23" width="11.00390625" style="1" customWidth="1"/>
    <col min="24" max="25" width="10.75390625" style="1" customWidth="1"/>
    <col min="26" max="26" width="6.625" style="30" customWidth="1"/>
    <col min="27" max="27" width="9.125" style="1" customWidth="1"/>
    <col min="28" max="28" width="7.00390625" style="30" customWidth="1"/>
    <col min="29" max="29" width="9.125" style="1" customWidth="1"/>
    <col min="30" max="30" width="8.875" style="30" customWidth="1"/>
    <col min="31" max="31" width="11.75390625" style="33" customWidth="1"/>
    <col min="32" max="32" width="9.125" style="30" customWidth="1"/>
    <col min="33" max="33" width="11.00390625" style="1" customWidth="1"/>
    <col min="34" max="34" width="10.75390625" style="1" customWidth="1"/>
    <col min="35" max="35" width="9.125" style="1" customWidth="1"/>
    <col min="36" max="36" width="7.875" style="1" customWidth="1"/>
    <col min="37" max="37" width="8.125" style="1" customWidth="1"/>
    <col min="38" max="38" width="9.375" style="30" customWidth="1"/>
    <col min="39" max="40" width="9.125" style="1" customWidth="1"/>
    <col min="41" max="41" width="7.625" style="1" customWidth="1"/>
    <col min="42" max="42" width="10.125" style="1" customWidth="1"/>
    <col min="43" max="43" width="9.125" style="1" customWidth="1"/>
    <col min="44" max="44" width="10.375" style="30" customWidth="1"/>
    <col min="45" max="45" width="10.125" style="1" customWidth="1"/>
    <col min="46" max="46" width="10.00390625" style="1" customWidth="1"/>
    <col min="47" max="47" width="9.125" style="1" customWidth="1"/>
    <col min="48" max="48" width="6.375" style="30" customWidth="1"/>
    <col min="49" max="49" width="10.75390625" style="1" customWidth="1"/>
    <col min="50" max="50" width="6.00390625" style="30" customWidth="1"/>
    <col min="51" max="51" width="9.125" style="1" customWidth="1"/>
    <col min="52" max="52" width="7.625" style="30" customWidth="1"/>
    <col min="53" max="53" width="10.25390625" style="30" customWidth="1"/>
    <col min="54" max="54" width="7.875" style="30" customWidth="1"/>
    <col min="55" max="56" width="10.375" style="1" customWidth="1"/>
    <col min="57" max="60" width="9.125" style="1" customWidth="1"/>
    <col min="61" max="61" width="9.125" style="30" customWidth="1"/>
    <col min="62" max="63" width="9.125" style="1" customWidth="1"/>
    <col min="64" max="64" width="10.75390625" style="30" customWidth="1"/>
    <col min="65" max="66" width="10.125" style="30" customWidth="1"/>
    <col min="67" max="67" width="10.875" style="30" customWidth="1"/>
    <col min="68" max="68" width="11.125" style="30" customWidth="1"/>
    <col min="69" max="70" width="11.375" style="30" customWidth="1"/>
    <col min="71" max="71" width="10.875" style="30" customWidth="1"/>
    <col min="72" max="72" width="9.125" style="30" customWidth="1"/>
    <col min="73" max="73" width="10.875" style="33" customWidth="1"/>
    <col min="74" max="74" width="11.875" style="30" customWidth="1"/>
    <col min="75" max="75" width="9.75390625" style="30" customWidth="1"/>
    <col min="76" max="76" width="7.625" style="30" customWidth="1"/>
    <col min="77" max="77" width="7.00390625" style="30" customWidth="1"/>
    <col min="78" max="78" width="6.625" style="30" customWidth="1"/>
    <col min="79" max="79" width="8.875" style="30" customWidth="1"/>
    <col min="80" max="80" width="8.75390625" style="30" customWidth="1"/>
    <col min="81" max="81" width="6.125" style="30" customWidth="1"/>
    <col min="82" max="82" width="10.00390625" style="1" customWidth="1"/>
    <col min="83" max="84" width="7.25390625" style="1" customWidth="1"/>
    <col min="85" max="85" width="10.00390625" style="30" customWidth="1"/>
    <col min="86" max="86" width="9.875" style="1" customWidth="1"/>
    <col min="87" max="87" width="7.125" style="62" customWidth="1"/>
    <col min="88" max="88" width="9.625" style="1" customWidth="1"/>
    <col min="89" max="89" width="9.75390625" style="1" customWidth="1"/>
    <col min="90" max="90" width="9.00390625" style="1" customWidth="1"/>
    <col min="91" max="91" width="8.875" style="1" customWidth="1"/>
    <col min="92" max="92" width="8.75390625" style="1" customWidth="1"/>
    <col min="93" max="93" width="9.25390625" style="1" customWidth="1"/>
    <col min="94" max="94" width="11.625" style="30" customWidth="1"/>
    <col min="95" max="95" width="10.625" style="30" customWidth="1"/>
    <col min="96" max="96" width="9.125" style="30" customWidth="1"/>
    <col min="97" max="97" width="12.375" style="33" customWidth="1"/>
    <col min="98" max="98" width="11.75390625" style="30" customWidth="1"/>
    <col min="99" max="99" width="10.125" style="30" customWidth="1"/>
    <col min="100" max="100" width="9.125" style="1" customWidth="1"/>
    <col min="101" max="101" width="8.375" style="1" customWidth="1"/>
    <col min="102" max="102" width="9.125" style="1" customWidth="1"/>
    <col min="103" max="103" width="9.125" style="30" customWidth="1"/>
    <col min="104" max="104" width="9.125" style="1" customWidth="1"/>
    <col min="105" max="105" width="8.00390625" style="1" customWidth="1"/>
    <col min="106" max="106" width="7.75390625" style="1" customWidth="1"/>
    <col min="107" max="107" width="6.75390625" style="1" customWidth="1"/>
    <col min="108" max="108" width="6.875" style="1" customWidth="1"/>
    <col min="109" max="109" width="6.375" style="30" customWidth="1"/>
    <col min="110" max="16384" width="9.125" style="1" customWidth="1"/>
  </cols>
  <sheetData>
    <row r="1" spans="1:12" ht="44.25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12" ht="45" customHeight="1">
      <c r="A2" s="132" t="s">
        <v>0</v>
      </c>
      <c r="B2" s="133" t="s">
        <v>118</v>
      </c>
      <c r="C2" s="136" t="s">
        <v>6</v>
      </c>
      <c r="D2" s="137"/>
      <c r="E2" s="137"/>
      <c r="F2" s="138"/>
      <c r="G2" s="117" t="s">
        <v>123</v>
      </c>
      <c r="H2" s="139"/>
      <c r="I2" s="139"/>
      <c r="J2" s="140"/>
      <c r="K2" s="117" t="s">
        <v>124</v>
      </c>
      <c r="L2" s="118"/>
      <c r="M2" s="118"/>
      <c r="N2" s="119" t="s">
        <v>58</v>
      </c>
      <c r="O2" s="119"/>
      <c r="P2" s="119"/>
      <c r="Q2" s="119"/>
      <c r="R2" s="120" t="s">
        <v>10</v>
      </c>
      <c r="S2" s="120"/>
      <c r="T2" s="120"/>
      <c r="U2" s="120"/>
      <c r="V2" s="120"/>
      <c r="W2" s="120"/>
      <c r="X2" s="120" t="s">
        <v>11</v>
      </c>
      <c r="Y2" s="120"/>
      <c r="Z2" s="120"/>
      <c r="AA2" s="120"/>
      <c r="AB2" s="120"/>
      <c r="AC2" s="120"/>
      <c r="AD2" s="120"/>
      <c r="AE2" s="120"/>
      <c r="AF2" s="120"/>
      <c r="AG2" s="120"/>
      <c r="AH2" s="116" t="s">
        <v>12</v>
      </c>
      <c r="AI2" s="116"/>
      <c r="AJ2" s="116"/>
      <c r="AK2" s="116"/>
      <c r="AL2" s="116"/>
      <c r="AM2" s="116"/>
      <c r="AN2" s="116" t="s">
        <v>13</v>
      </c>
      <c r="AO2" s="116"/>
      <c r="AP2" s="116"/>
      <c r="AQ2" s="116"/>
      <c r="AR2" s="116"/>
      <c r="AS2" s="120" t="s">
        <v>11</v>
      </c>
      <c r="AT2" s="120"/>
      <c r="AU2" s="120"/>
      <c r="AV2" s="120"/>
      <c r="AW2" s="120"/>
      <c r="AX2" s="120"/>
      <c r="AY2" s="120"/>
      <c r="AZ2" s="120"/>
      <c r="BA2" s="116" t="s">
        <v>12</v>
      </c>
      <c r="BB2" s="116"/>
      <c r="BC2" s="116"/>
      <c r="BD2" s="116"/>
      <c r="BE2" s="116"/>
      <c r="BF2" s="121" t="s">
        <v>82</v>
      </c>
      <c r="BG2" s="121"/>
      <c r="BH2" s="121"/>
      <c r="BI2" s="121"/>
      <c r="BJ2" s="121"/>
      <c r="BK2" s="121"/>
      <c r="BL2" s="130" t="s">
        <v>11</v>
      </c>
      <c r="BM2" s="130"/>
      <c r="BN2" s="130"/>
      <c r="BO2" s="130"/>
      <c r="BP2" s="130"/>
      <c r="BQ2" s="130"/>
      <c r="BR2" s="130" t="s">
        <v>125</v>
      </c>
      <c r="BS2" s="130"/>
      <c r="BT2" s="130"/>
      <c r="BU2" s="130"/>
      <c r="BV2" s="130"/>
      <c r="BW2" s="130"/>
      <c r="BX2" s="116" t="s">
        <v>22</v>
      </c>
      <c r="BY2" s="116"/>
      <c r="BZ2" s="116"/>
      <c r="CA2" s="116"/>
      <c r="CB2" s="116"/>
      <c r="CC2" s="116"/>
      <c r="CD2" s="116" t="s">
        <v>142</v>
      </c>
      <c r="CE2" s="116"/>
      <c r="CF2" s="116"/>
      <c r="CG2" s="116"/>
      <c r="CH2" s="116"/>
      <c r="CI2" s="116"/>
      <c r="CJ2" s="129" t="s">
        <v>23</v>
      </c>
      <c r="CK2" s="129"/>
      <c r="CL2" s="129"/>
      <c r="CM2" s="129"/>
      <c r="CN2" s="129"/>
      <c r="CO2" s="129"/>
      <c r="CP2" s="116" t="s">
        <v>24</v>
      </c>
      <c r="CQ2" s="116"/>
      <c r="CR2" s="116"/>
      <c r="CS2" s="116"/>
      <c r="CT2" s="116"/>
      <c r="CU2" s="116"/>
      <c r="CV2" s="116" t="s">
        <v>25</v>
      </c>
      <c r="CW2" s="116"/>
      <c r="CX2" s="116"/>
      <c r="CY2" s="116"/>
      <c r="CZ2" s="116"/>
      <c r="DA2" s="116"/>
      <c r="DC2" s="67"/>
      <c r="DD2" s="67"/>
      <c r="DE2" s="48"/>
      <c r="DF2" s="67"/>
      <c r="DG2" s="67"/>
      <c r="DH2" s="67"/>
    </row>
    <row r="3" spans="1:112" ht="14.25" customHeight="1">
      <c r="A3" s="132"/>
      <c r="B3" s="134"/>
      <c r="C3" s="109" t="s">
        <v>55</v>
      </c>
      <c r="D3" s="78" t="s">
        <v>122</v>
      </c>
      <c r="E3" s="78" t="s">
        <v>121</v>
      </c>
      <c r="F3" s="126" t="s">
        <v>4</v>
      </c>
      <c r="G3" s="109" t="s">
        <v>55</v>
      </c>
      <c r="H3" s="78" t="s">
        <v>122</v>
      </c>
      <c r="I3" s="78" t="s">
        <v>121</v>
      </c>
      <c r="J3" s="126" t="s">
        <v>4</v>
      </c>
      <c r="K3" s="78" t="s">
        <v>122</v>
      </c>
      <c r="L3" s="78" t="s">
        <v>121</v>
      </c>
      <c r="M3" s="126" t="s">
        <v>4</v>
      </c>
      <c r="N3" s="109" t="s">
        <v>55</v>
      </c>
      <c r="O3" s="78" t="s">
        <v>122</v>
      </c>
      <c r="P3" s="78" t="s">
        <v>121</v>
      </c>
      <c r="Q3" s="126" t="s">
        <v>4</v>
      </c>
      <c r="R3" s="109" t="s">
        <v>55</v>
      </c>
      <c r="S3" s="78" t="s">
        <v>122</v>
      </c>
      <c r="T3" s="78" t="s">
        <v>121</v>
      </c>
      <c r="U3" s="141" t="s">
        <v>2</v>
      </c>
      <c r="V3" s="141"/>
      <c r="W3" s="141"/>
      <c r="X3" s="78" t="s">
        <v>55</v>
      </c>
      <c r="Y3" s="126" t="s">
        <v>60</v>
      </c>
      <c r="Z3" s="78" t="s">
        <v>122</v>
      </c>
      <c r="AA3" s="126" t="s">
        <v>60</v>
      </c>
      <c r="AB3" s="78" t="s">
        <v>121</v>
      </c>
      <c r="AC3" s="126" t="s">
        <v>60</v>
      </c>
      <c r="AD3" s="78" t="s">
        <v>2</v>
      </c>
      <c r="AE3" s="78"/>
      <c r="AF3" s="78"/>
      <c r="AG3" s="78"/>
      <c r="AH3" s="109" t="s">
        <v>55</v>
      </c>
      <c r="AI3" s="78" t="s">
        <v>122</v>
      </c>
      <c r="AJ3" s="78" t="s">
        <v>121</v>
      </c>
      <c r="AK3" s="78" t="s">
        <v>2</v>
      </c>
      <c r="AL3" s="78"/>
      <c r="AM3" s="78"/>
      <c r="AN3" s="78" t="s">
        <v>122</v>
      </c>
      <c r="AO3" s="78" t="s">
        <v>121</v>
      </c>
      <c r="AP3" s="78" t="s">
        <v>2</v>
      </c>
      <c r="AQ3" s="78"/>
      <c r="AR3" s="78"/>
      <c r="AS3" s="78" t="s">
        <v>122</v>
      </c>
      <c r="AT3" s="126" t="s">
        <v>60</v>
      </c>
      <c r="AU3" s="78" t="s">
        <v>121</v>
      </c>
      <c r="AV3" s="126" t="s">
        <v>60</v>
      </c>
      <c r="AW3" s="78" t="s">
        <v>2</v>
      </c>
      <c r="AX3" s="78"/>
      <c r="AY3" s="78"/>
      <c r="AZ3" s="78"/>
      <c r="BA3" s="78" t="s">
        <v>122</v>
      </c>
      <c r="BB3" s="78" t="s">
        <v>121</v>
      </c>
      <c r="BC3" s="78" t="s">
        <v>2</v>
      </c>
      <c r="BD3" s="78"/>
      <c r="BE3" s="78"/>
      <c r="BF3" s="123" t="s">
        <v>55</v>
      </c>
      <c r="BG3" s="125" t="s">
        <v>122</v>
      </c>
      <c r="BH3" s="125" t="s">
        <v>121</v>
      </c>
      <c r="BI3" s="78" t="s">
        <v>2</v>
      </c>
      <c r="BJ3" s="78"/>
      <c r="BK3" s="78"/>
      <c r="BL3" s="123" t="s">
        <v>55</v>
      </c>
      <c r="BM3" s="125" t="s">
        <v>122</v>
      </c>
      <c r="BN3" s="125" t="s">
        <v>121</v>
      </c>
      <c r="BO3" s="123" t="s">
        <v>2</v>
      </c>
      <c r="BP3" s="123"/>
      <c r="BQ3" s="123"/>
      <c r="BR3" s="123" t="s">
        <v>55</v>
      </c>
      <c r="BS3" s="125" t="s">
        <v>122</v>
      </c>
      <c r="BT3" s="125" t="s">
        <v>121</v>
      </c>
      <c r="BU3" s="123" t="s">
        <v>2</v>
      </c>
      <c r="BV3" s="123"/>
      <c r="BW3" s="123"/>
      <c r="BX3" s="78" t="s">
        <v>55</v>
      </c>
      <c r="BY3" s="78" t="s">
        <v>122</v>
      </c>
      <c r="BZ3" s="78" t="s">
        <v>121</v>
      </c>
      <c r="CA3" s="78" t="s">
        <v>2</v>
      </c>
      <c r="CB3" s="78"/>
      <c r="CC3" s="78"/>
      <c r="CD3" s="78" t="s">
        <v>55</v>
      </c>
      <c r="CE3" s="78" t="s">
        <v>122</v>
      </c>
      <c r="CF3" s="78" t="s">
        <v>121</v>
      </c>
      <c r="CG3" s="78" t="s">
        <v>2</v>
      </c>
      <c r="CH3" s="78"/>
      <c r="CI3" s="78"/>
      <c r="CJ3" s="123" t="s">
        <v>55</v>
      </c>
      <c r="CK3" s="125" t="s">
        <v>122</v>
      </c>
      <c r="CL3" s="125" t="s">
        <v>121</v>
      </c>
      <c r="CM3" s="123" t="s">
        <v>2</v>
      </c>
      <c r="CN3" s="123"/>
      <c r="CO3" s="123"/>
      <c r="CP3" s="109" t="s">
        <v>55</v>
      </c>
      <c r="CQ3" s="78" t="s">
        <v>122</v>
      </c>
      <c r="CR3" s="78" t="s">
        <v>121</v>
      </c>
      <c r="CS3" s="78" t="s">
        <v>2</v>
      </c>
      <c r="CT3" s="78"/>
      <c r="CU3" s="78"/>
      <c r="CV3" s="78" t="s">
        <v>55</v>
      </c>
      <c r="CW3" s="78" t="s">
        <v>122</v>
      </c>
      <c r="CX3" s="78" t="s">
        <v>121</v>
      </c>
      <c r="CY3" s="78" t="s">
        <v>2</v>
      </c>
      <c r="CZ3" s="78"/>
      <c r="DA3" s="78"/>
      <c r="DC3" s="67"/>
      <c r="DD3" s="67"/>
      <c r="DE3" s="67"/>
      <c r="DF3" s="67"/>
      <c r="DG3" s="67"/>
      <c r="DH3" s="67"/>
    </row>
    <row r="4" spans="1:150" ht="16.5" customHeight="1">
      <c r="A4" s="132"/>
      <c r="B4" s="134"/>
      <c r="C4" s="110"/>
      <c r="D4" s="78"/>
      <c r="E4" s="78"/>
      <c r="F4" s="127"/>
      <c r="G4" s="110"/>
      <c r="H4" s="78"/>
      <c r="I4" s="78"/>
      <c r="J4" s="127"/>
      <c r="K4" s="78"/>
      <c r="L4" s="78"/>
      <c r="M4" s="127"/>
      <c r="N4" s="110"/>
      <c r="O4" s="78"/>
      <c r="P4" s="78"/>
      <c r="Q4" s="127"/>
      <c r="R4" s="110"/>
      <c r="S4" s="78"/>
      <c r="T4" s="78"/>
      <c r="U4" s="123" t="s">
        <v>4</v>
      </c>
      <c r="V4" s="78" t="s">
        <v>3</v>
      </c>
      <c r="W4" s="78"/>
      <c r="X4" s="78"/>
      <c r="Y4" s="127"/>
      <c r="Z4" s="78"/>
      <c r="AA4" s="127"/>
      <c r="AB4" s="78"/>
      <c r="AC4" s="127"/>
      <c r="AD4" s="124" t="s">
        <v>4</v>
      </c>
      <c r="AE4" s="123" t="s">
        <v>60</v>
      </c>
      <c r="AF4" s="78" t="s">
        <v>3</v>
      </c>
      <c r="AG4" s="78"/>
      <c r="AH4" s="110"/>
      <c r="AI4" s="78"/>
      <c r="AJ4" s="78"/>
      <c r="AK4" s="123" t="s">
        <v>4</v>
      </c>
      <c r="AL4" s="78" t="s">
        <v>3</v>
      </c>
      <c r="AM4" s="78"/>
      <c r="AN4" s="78"/>
      <c r="AO4" s="78"/>
      <c r="AP4" s="123" t="s">
        <v>4</v>
      </c>
      <c r="AQ4" s="78" t="s">
        <v>3</v>
      </c>
      <c r="AR4" s="78"/>
      <c r="AS4" s="78"/>
      <c r="AT4" s="127"/>
      <c r="AU4" s="78"/>
      <c r="AV4" s="127"/>
      <c r="AW4" s="123" t="s">
        <v>4</v>
      </c>
      <c r="AX4" s="123" t="s">
        <v>60</v>
      </c>
      <c r="AY4" s="78" t="s">
        <v>3</v>
      </c>
      <c r="AZ4" s="78"/>
      <c r="BA4" s="78"/>
      <c r="BB4" s="78"/>
      <c r="BC4" s="123" t="s">
        <v>4</v>
      </c>
      <c r="BD4" s="78" t="s">
        <v>3</v>
      </c>
      <c r="BE4" s="78"/>
      <c r="BF4" s="123"/>
      <c r="BG4" s="125"/>
      <c r="BH4" s="125"/>
      <c r="BI4" s="123" t="s">
        <v>4</v>
      </c>
      <c r="BJ4" s="123" t="s">
        <v>3</v>
      </c>
      <c r="BK4" s="123"/>
      <c r="BL4" s="123"/>
      <c r="BM4" s="125"/>
      <c r="BN4" s="125"/>
      <c r="BO4" s="124" t="s">
        <v>4</v>
      </c>
      <c r="BP4" s="123" t="s">
        <v>3</v>
      </c>
      <c r="BQ4" s="123"/>
      <c r="BR4" s="123"/>
      <c r="BS4" s="125"/>
      <c r="BT4" s="125"/>
      <c r="BU4" s="123" t="s">
        <v>4</v>
      </c>
      <c r="BV4" s="123" t="s">
        <v>3</v>
      </c>
      <c r="BW4" s="123"/>
      <c r="BX4" s="78"/>
      <c r="BY4" s="78"/>
      <c r="BZ4" s="78"/>
      <c r="CA4" s="123" t="s">
        <v>4</v>
      </c>
      <c r="CB4" s="78" t="s">
        <v>3</v>
      </c>
      <c r="CC4" s="78"/>
      <c r="CD4" s="78"/>
      <c r="CE4" s="78"/>
      <c r="CF4" s="78"/>
      <c r="CG4" s="122" t="s">
        <v>4</v>
      </c>
      <c r="CH4" s="78" t="s">
        <v>3</v>
      </c>
      <c r="CI4" s="78"/>
      <c r="CJ4" s="123"/>
      <c r="CK4" s="125"/>
      <c r="CL4" s="125"/>
      <c r="CM4" s="124" t="s">
        <v>4</v>
      </c>
      <c r="CN4" s="123" t="s">
        <v>3</v>
      </c>
      <c r="CO4" s="123"/>
      <c r="CP4" s="110"/>
      <c r="CQ4" s="78"/>
      <c r="CR4" s="78"/>
      <c r="CS4" s="123" t="s">
        <v>4</v>
      </c>
      <c r="CT4" s="78" t="s">
        <v>3</v>
      </c>
      <c r="CU4" s="78"/>
      <c r="CV4" s="78"/>
      <c r="CW4" s="78"/>
      <c r="CX4" s="78"/>
      <c r="CY4" s="123" t="s">
        <v>4</v>
      </c>
      <c r="CZ4" s="78" t="s">
        <v>3</v>
      </c>
      <c r="DA4" s="78"/>
      <c r="DB4" s="69"/>
      <c r="DC4" s="67"/>
      <c r="DD4" s="67"/>
      <c r="DE4" s="67"/>
      <c r="DF4" s="67"/>
      <c r="DG4" s="67"/>
      <c r="DH4" s="67"/>
      <c r="DI4" s="68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</row>
    <row r="5" spans="1:150" ht="18.75" customHeight="1">
      <c r="A5" s="132"/>
      <c r="B5" s="135"/>
      <c r="C5" s="111"/>
      <c r="D5" s="78"/>
      <c r="E5" s="78"/>
      <c r="F5" s="128"/>
      <c r="G5" s="111"/>
      <c r="H5" s="78"/>
      <c r="I5" s="78"/>
      <c r="J5" s="128"/>
      <c r="K5" s="78"/>
      <c r="L5" s="78"/>
      <c r="M5" s="128"/>
      <c r="N5" s="111"/>
      <c r="O5" s="78"/>
      <c r="P5" s="78"/>
      <c r="Q5" s="128"/>
      <c r="R5" s="111"/>
      <c r="S5" s="78"/>
      <c r="T5" s="78"/>
      <c r="U5" s="123"/>
      <c r="V5" s="4" t="s">
        <v>57</v>
      </c>
      <c r="W5" s="4" t="s">
        <v>56</v>
      </c>
      <c r="X5" s="78"/>
      <c r="Y5" s="128"/>
      <c r="Z5" s="78"/>
      <c r="AA5" s="128"/>
      <c r="AB5" s="78"/>
      <c r="AC5" s="128"/>
      <c r="AD5" s="124"/>
      <c r="AE5" s="123"/>
      <c r="AF5" s="4" t="s">
        <v>57</v>
      </c>
      <c r="AG5" s="4" t="s">
        <v>56</v>
      </c>
      <c r="AH5" s="111"/>
      <c r="AI5" s="78"/>
      <c r="AJ5" s="78"/>
      <c r="AK5" s="123"/>
      <c r="AL5" s="4" t="s">
        <v>57</v>
      </c>
      <c r="AM5" s="4" t="s">
        <v>56</v>
      </c>
      <c r="AN5" s="78"/>
      <c r="AO5" s="78"/>
      <c r="AP5" s="123"/>
      <c r="AQ5" s="4" t="s">
        <v>57</v>
      </c>
      <c r="AR5" s="4" t="s">
        <v>56</v>
      </c>
      <c r="AS5" s="78"/>
      <c r="AT5" s="128"/>
      <c r="AU5" s="78"/>
      <c r="AV5" s="128"/>
      <c r="AW5" s="123"/>
      <c r="AX5" s="123"/>
      <c r="AY5" s="4" t="s">
        <v>57</v>
      </c>
      <c r="AZ5" s="4" t="s">
        <v>56</v>
      </c>
      <c r="BA5" s="78"/>
      <c r="BB5" s="78"/>
      <c r="BC5" s="123"/>
      <c r="BD5" s="4" t="s">
        <v>57</v>
      </c>
      <c r="BE5" s="4" t="s">
        <v>56</v>
      </c>
      <c r="BF5" s="123"/>
      <c r="BG5" s="125"/>
      <c r="BH5" s="125"/>
      <c r="BI5" s="123"/>
      <c r="BJ5" s="34" t="s">
        <v>57</v>
      </c>
      <c r="BK5" s="34" t="s">
        <v>56</v>
      </c>
      <c r="BL5" s="123"/>
      <c r="BM5" s="125"/>
      <c r="BN5" s="125"/>
      <c r="BO5" s="124"/>
      <c r="BP5" s="34" t="s">
        <v>57</v>
      </c>
      <c r="BQ5" s="34" t="s">
        <v>56</v>
      </c>
      <c r="BR5" s="123"/>
      <c r="BS5" s="125"/>
      <c r="BT5" s="125"/>
      <c r="BU5" s="123"/>
      <c r="BV5" s="34" t="s">
        <v>57</v>
      </c>
      <c r="BW5" s="34" t="s">
        <v>56</v>
      </c>
      <c r="BX5" s="78"/>
      <c r="BY5" s="78"/>
      <c r="BZ5" s="78"/>
      <c r="CA5" s="123"/>
      <c r="CB5" s="4" t="s">
        <v>57</v>
      </c>
      <c r="CC5" s="63" t="s">
        <v>56</v>
      </c>
      <c r="CD5" s="78"/>
      <c r="CE5" s="78"/>
      <c r="CF5" s="78"/>
      <c r="CG5" s="122"/>
      <c r="CH5" s="4" t="s">
        <v>57</v>
      </c>
      <c r="CI5" s="4" t="s">
        <v>56</v>
      </c>
      <c r="CJ5" s="123"/>
      <c r="CK5" s="125"/>
      <c r="CL5" s="125"/>
      <c r="CM5" s="124"/>
      <c r="CN5" s="34" t="s">
        <v>57</v>
      </c>
      <c r="CO5" s="34" t="s">
        <v>56</v>
      </c>
      <c r="CP5" s="111"/>
      <c r="CQ5" s="78"/>
      <c r="CR5" s="78"/>
      <c r="CS5" s="123"/>
      <c r="CT5" s="4" t="s">
        <v>57</v>
      </c>
      <c r="CU5" s="4" t="s">
        <v>56</v>
      </c>
      <c r="CV5" s="78"/>
      <c r="CW5" s="78"/>
      <c r="CX5" s="78"/>
      <c r="CY5" s="123"/>
      <c r="CZ5" s="4" t="s">
        <v>57</v>
      </c>
      <c r="DA5" s="4" t="s">
        <v>56</v>
      </c>
      <c r="DB5" s="69"/>
      <c r="DC5" s="67"/>
      <c r="DD5" s="67"/>
      <c r="DE5" s="67"/>
      <c r="DF5" s="67"/>
      <c r="DG5" s="67"/>
      <c r="DH5" s="67"/>
      <c r="DI5" s="68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</row>
    <row r="6" spans="1:150" ht="30" customHeight="1">
      <c r="A6" s="22">
        <v>1</v>
      </c>
      <c r="B6" s="72" t="s">
        <v>168</v>
      </c>
      <c r="C6" s="10">
        <v>15</v>
      </c>
      <c r="D6" s="10"/>
      <c r="E6" s="10"/>
      <c r="F6" s="29">
        <f aca="true" t="shared" si="0" ref="F6:F27">SUM(C6:E6)</f>
        <v>15</v>
      </c>
      <c r="G6" s="10">
        <v>13</v>
      </c>
      <c r="H6" s="10"/>
      <c r="I6" s="10"/>
      <c r="J6" s="31">
        <f aca="true" t="shared" si="1" ref="J6:J27">SUM(G6:I6)</f>
        <v>13</v>
      </c>
      <c r="K6" s="10"/>
      <c r="L6" s="10"/>
      <c r="M6" s="31">
        <f aca="true" t="shared" si="2" ref="M6:M27">SUM(K6:L6)</f>
        <v>0</v>
      </c>
      <c r="N6" s="42"/>
      <c r="O6" s="42"/>
      <c r="P6" s="42"/>
      <c r="Q6" s="31">
        <f>SUM(N6:P6)</f>
        <v>0</v>
      </c>
      <c r="R6" s="10">
        <v>3517</v>
      </c>
      <c r="S6" s="10"/>
      <c r="T6" s="10"/>
      <c r="U6" s="31">
        <f aca="true" t="shared" si="3" ref="U6:U27">SUM(R6:T6)</f>
        <v>3517</v>
      </c>
      <c r="V6" s="10">
        <v>821</v>
      </c>
      <c r="W6" s="10">
        <v>481</v>
      </c>
      <c r="X6" s="10">
        <v>847</v>
      </c>
      <c r="Y6" s="32">
        <f aca="true" t="shared" si="4" ref="Y6:Y27">IF(R6=0,0,X6/R6%)</f>
        <v>24.08302530565823</v>
      </c>
      <c r="Z6" s="10"/>
      <c r="AA6" s="32">
        <f aca="true" t="shared" si="5" ref="AA6:AA27">IF(S6=0,0,Z6/S6%)</f>
        <v>0</v>
      </c>
      <c r="AB6" s="10"/>
      <c r="AC6" s="32">
        <f aca="true" t="shared" si="6" ref="AC6:AC27">IF(T6=0,0,AB6/T6%)</f>
        <v>0</v>
      </c>
      <c r="AD6" s="29">
        <f>SUM(X6+Z6+AB6)</f>
        <v>847</v>
      </c>
      <c r="AE6" s="32">
        <f>IF(U6=0,0,AD6/U6%)</f>
        <v>24.08302530565823</v>
      </c>
      <c r="AF6" s="10">
        <v>238</v>
      </c>
      <c r="AG6" s="10">
        <v>128</v>
      </c>
      <c r="AH6" s="10">
        <v>43</v>
      </c>
      <c r="AI6" s="10"/>
      <c r="AJ6" s="10"/>
      <c r="AK6" s="31">
        <f aca="true" t="shared" si="7" ref="AK6:AK27">SUM(AH6:AJ6)</f>
        <v>43</v>
      </c>
      <c r="AL6" s="10">
        <v>18</v>
      </c>
      <c r="AM6" s="10">
        <v>2</v>
      </c>
      <c r="AN6" s="10"/>
      <c r="AO6" s="10"/>
      <c r="AP6" s="31">
        <f aca="true" t="shared" si="8" ref="AP6:AP27">SUM(AN6:AO6)</f>
        <v>0</v>
      </c>
      <c r="AQ6" s="10"/>
      <c r="AR6" s="10"/>
      <c r="AS6" s="10"/>
      <c r="AT6" s="32">
        <f aca="true" t="shared" si="9" ref="AT6:AT27">IF(AN6=0,0,AS6/AN6%)</f>
        <v>0</v>
      </c>
      <c r="AU6" s="10"/>
      <c r="AV6" s="32">
        <f aca="true" t="shared" si="10" ref="AV6:AV27">IF(AO6=0,0,AU6/AO6%)</f>
        <v>0</v>
      </c>
      <c r="AW6" s="31">
        <f>SUM(AS6+AU6)</f>
        <v>0</v>
      </c>
      <c r="AX6" s="32">
        <f aca="true" t="shared" si="11" ref="AX6:AX27">IF(AP6=0,0,AW6/AP6%)</f>
        <v>0</v>
      </c>
      <c r="AY6" s="10"/>
      <c r="AZ6" s="10"/>
      <c r="BA6" s="10"/>
      <c r="BB6" s="10"/>
      <c r="BC6" s="31">
        <f aca="true" t="shared" si="12" ref="BC6:BC27">SUM(BA6:BB6)</f>
        <v>0</v>
      </c>
      <c r="BD6" s="10"/>
      <c r="BE6" s="10"/>
      <c r="BF6" s="43">
        <f>R6</f>
        <v>3517</v>
      </c>
      <c r="BG6" s="31">
        <f aca="true" t="shared" si="13" ref="BG6:BG27">S6+AN6</f>
        <v>0</v>
      </c>
      <c r="BH6" s="31">
        <f aca="true" t="shared" si="14" ref="BH6:BH27">T6+AO6</f>
        <v>0</v>
      </c>
      <c r="BI6" s="31">
        <f>SUM(BF6:BH6)</f>
        <v>3517</v>
      </c>
      <c r="BJ6" s="31">
        <f aca="true" t="shared" si="15" ref="BJ6:BJ27">V6+AQ6</f>
        <v>821</v>
      </c>
      <c r="BK6" s="31">
        <f aca="true" t="shared" si="16" ref="BK6:BK27">W6+AR6</f>
        <v>481</v>
      </c>
      <c r="BL6" s="31">
        <f>X6</f>
        <v>847</v>
      </c>
      <c r="BM6" s="31">
        <f aca="true" t="shared" si="17" ref="BM6:BM27">Z6+AS6</f>
        <v>0</v>
      </c>
      <c r="BN6" s="31">
        <f aca="true" t="shared" si="18" ref="BN6:BN27">AB6+AU6</f>
        <v>0</v>
      </c>
      <c r="BO6" s="29">
        <f aca="true" t="shared" si="19" ref="BO6:BO27">SUM(BL6:BN6)</f>
        <v>847</v>
      </c>
      <c r="BP6" s="31">
        <f aca="true" t="shared" si="20" ref="BP6:BP27">AF6+AY6</f>
        <v>238</v>
      </c>
      <c r="BQ6" s="31">
        <f aca="true" t="shared" si="21" ref="BQ6:BQ27">AG6+AZ6</f>
        <v>128</v>
      </c>
      <c r="BR6" s="32">
        <f>IF(BF6=0,0,BL6/BF6%)</f>
        <v>24.08302530565823</v>
      </c>
      <c r="BS6" s="32">
        <f>IF(BG6=0,0,BM6/BG6%)</f>
        <v>0</v>
      </c>
      <c r="BT6" s="31">
        <f aca="true" t="shared" si="22" ref="BT6:BT27">IF(BH6=0,0,BN6/BH6%)</f>
        <v>0</v>
      </c>
      <c r="BU6" s="32">
        <f aca="true" t="shared" si="23" ref="BU6:BU27">IF(BI6=0,0,BO6/BI6%)</f>
        <v>24.08302530565823</v>
      </c>
      <c r="BV6" s="32">
        <f aca="true" t="shared" si="24" ref="BV6:BV27">IF(BJ6=0,0,BP6/BJ6%)</f>
        <v>28.98903775883069</v>
      </c>
      <c r="BW6" s="32">
        <f aca="true" t="shared" si="25" ref="BW6:BW27">IF(BK6=0,0,BQ6/BK6%)</f>
        <v>26.611226611226613</v>
      </c>
      <c r="BX6" s="10"/>
      <c r="BY6" s="10"/>
      <c r="BZ6" s="10"/>
      <c r="CA6" s="31">
        <f aca="true" t="shared" si="26" ref="CA6:CA27">SUM(BX6:BZ6)</f>
        <v>0</v>
      </c>
      <c r="CB6" s="10"/>
      <c r="CC6" s="64" t="s">
        <v>7</v>
      </c>
      <c r="CD6" s="10"/>
      <c r="CE6" s="10"/>
      <c r="CF6" s="10"/>
      <c r="CG6" s="61">
        <f>SUM(CD6:CF6)</f>
        <v>0</v>
      </c>
      <c r="CH6" s="10"/>
      <c r="CI6" s="10"/>
      <c r="CJ6" s="31">
        <f>SUM(BL6+BX6+CD6)</f>
        <v>847</v>
      </c>
      <c r="CK6" s="31">
        <f>SUM(BM6+BY6+CE6)</f>
        <v>0</v>
      </c>
      <c r="CL6" s="31">
        <f>SUM(BN6+BZ6+CF6)</f>
        <v>0</v>
      </c>
      <c r="CM6" s="29">
        <f aca="true" t="shared" si="27" ref="CM6:CM27">SUM(CJ6:CL6)</f>
        <v>847</v>
      </c>
      <c r="CN6" s="31">
        <f>SUM(BP6+CB6+CH6)</f>
        <v>238</v>
      </c>
      <c r="CO6" s="31">
        <f>SUM(BQ6+CI6)</f>
        <v>128</v>
      </c>
      <c r="CP6" s="10">
        <v>20</v>
      </c>
      <c r="CQ6" s="10"/>
      <c r="CR6" s="10"/>
      <c r="CS6" s="31">
        <f aca="true" t="shared" si="28" ref="CS6:CS27">SUM(CP6:CR6)</f>
        <v>20</v>
      </c>
      <c r="CT6" s="10">
        <v>2</v>
      </c>
      <c r="CU6" s="10">
        <v>2</v>
      </c>
      <c r="CV6" s="10"/>
      <c r="CW6" s="10"/>
      <c r="CX6" s="10"/>
      <c r="CY6" s="31">
        <f aca="true" t="shared" si="29" ref="CY6:CY27">SUM(CV6:CX6)</f>
        <v>0</v>
      </c>
      <c r="CZ6" s="10"/>
      <c r="DA6" s="10"/>
      <c r="DB6" s="68"/>
      <c r="DC6" s="70"/>
      <c r="DD6" s="70"/>
      <c r="DE6" s="70"/>
      <c r="DF6" s="70"/>
      <c r="DG6" s="70"/>
      <c r="DH6" s="70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</row>
    <row r="7" spans="1:150" ht="32.25" customHeight="1">
      <c r="A7" s="21">
        <v>2</v>
      </c>
      <c r="B7" s="72" t="s">
        <v>171</v>
      </c>
      <c r="C7" s="10">
        <v>15</v>
      </c>
      <c r="D7" s="10">
        <v>2</v>
      </c>
      <c r="E7" s="10"/>
      <c r="F7" s="29">
        <f t="shared" si="0"/>
        <v>17</v>
      </c>
      <c r="G7" s="10">
        <v>7</v>
      </c>
      <c r="H7" s="10">
        <v>1</v>
      </c>
      <c r="I7" s="10"/>
      <c r="J7" s="31">
        <f t="shared" si="1"/>
        <v>8</v>
      </c>
      <c r="K7" s="10">
        <v>1</v>
      </c>
      <c r="L7" s="10"/>
      <c r="M7" s="31">
        <f t="shared" si="2"/>
        <v>1</v>
      </c>
      <c r="N7" s="42">
        <v>1</v>
      </c>
      <c r="O7" s="42"/>
      <c r="P7" s="42"/>
      <c r="Q7" s="31">
        <f aca="true" t="shared" si="30" ref="Q7:Q27">SUM(N7:P7)</f>
        <v>1</v>
      </c>
      <c r="R7" s="10">
        <v>2074</v>
      </c>
      <c r="S7" s="10">
        <v>234</v>
      </c>
      <c r="T7" s="10"/>
      <c r="U7" s="31">
        <f t="shared" si="3"/>
        <v>2308</v>
      </c>
      <c r="V7" s="10">
        <v>910</v>
      </c>
      <c r="W7" s="10">
        <v>430</v>
      </c>
      <c r="X7" s="10">
        <v>866</v>
      </c>
      <c r="Y7" s="32">
        <f t="shared" si="4"/>
        <v>41.755062680810035</v>
      </c>
      <c r="Z7" s="10">
        <v>68</v>
      </c>
      <c r="AA7" s="32">
        <f t="shared" si="5"/>
        <v>29.059829059829063</v>
      </c>
      <c r="AB7" s="10"/>
      <c r="AC7" s="32">
        <f t="shared" si="6"/>
        <v>0</v>
      </c>
      <c r="AD7" s="29">
        <f aca="true" t="shared" si="31" ref="AD7:AD27">SUM(X7+Z7+AB7)</f>
        <v>934</v>
      </c>
      <c r="AE7" s="32">
        <f aca="true" t="shared" si="32" ref="AE7:AE27">IF(U7=0,0,AD7/U7%)</f>
        <v>40.46793760831889</v>
      </c>
      <c r="AF7" s="10">
        <v>610</v>
      </c>
      <c r="AG7" s="10">
        <v>340</v>
      </c>
      <c r="AH7" s="10">
        <v>12</v>
      </c>
      <c r="AI7" s="10"/>
      <c r="AJ7" s="10"/>
      <c r="AK7" s="31">
        <f t="shared" si="7"/>
        <v>12</v>
      </c>
      <c r="AL7" s="10"/>
      <c r="AM7" s="10"/>
      <c r="AN7" s="10">
        <v>800</v>
      </c>
      <c r="AO7" s="10"/>
      <c r="AP7" s="31">
        <f t="shared" si="8"/>
        <v>800</v>
      </c>
      <c r="AQ7" s="10">
        <v>550</v>
      </c>
      <c r="AR7" s="10">
        <v>800</v>
      </c>
      <c r="AS7" s="10">
        <v>470</v>
      </c>
      <c r="AT7" s="32">
        <f t="shared" si="9"/>
        <v>58.75</v>
      </c>
      <c r="AU7" s="10"/>
      <c r="AV7" s="32">
        <f t="shared" si="10"/>
        <v>0</v>
      </c>
      <c r="AW7" s="31">
        <f aca="true" t="shared" si="33" ref="AW7:AW27">SUM(AS7+AU7)</f>
        <v>470</v>
      </c>
      <c r="AX7" s="32">
        <f t="shared" si="11"/>
        <v>58.75</v>
      </c>
      <c r="AY7" s="10">
        <v>368</v>
      </c>
      <c r="AZ7" s="10">
        <v>470</v>
      </c>
      <c r="BA7" s="10">
        <v>140</v>
      </c>
      <c r="BB7" s="10"/>
      <c r="BC7" s="31">
        <f t="shared" si="12"/>
        <v>140</v>
      </c>
      <c r="BD7" s="10">
        <v>112</v>
      </c>
      <c r="BE7" s="10">
        <v>140</v>
      </c>
      <c r="BF7" s="43">
        <f aca="true" t="shared" si="34" ref="BF7:BF27">R7</f>
        <v>2074</v>
      </c>
      <c r="BG7" s="31">
        <f t="shared" si="13"/>
        <v>1034</v>
      </c>
      <c r="BH7" s="31">
        <f t="shared" si="14"/>
        <v>0</v>
      </c>
      <c r="BI7" s="31">
        <f aca="true" t="shared" si="35" ref="BI7:BI27">SUM(BF7:BH7)</f>
        <v>3108</v>
      </c>
      <c r="BJ7" s="31">
        <f t="shared" si="15"/>
        <v>1460</v>
      </c>
      <c r="BK7" s="31">
        <f t="shared" si="16"/>
        <v>1230</v>
      </c>
      <c r="BL7" s="31">
        <f aca="true" t="shared" si="36" ref="BL7:BL27">X7</f>
        <v>866</v>
      </c>
      <c r="BM7" s="31">
        <f t="shared" si="17"/>
        <v>538</v>
      </c>
      <c r="BN7" s="31">
        <f t="shared" si="18"/>
        <v>0</v>
      </c>
      <c r="BO7" s="29">
        <f t="shared" si="19"/>
        <v>1404</v>
      </c>
      <c r="BP7" s="31">
        <f t="shared" si="20"/>
        <v>978</v>
      </c>
      <c r="BQ7" s="31">
        <f t="shared" si="21"/>
        <v>810</v>
      </c>
      <c r="BR7" s="32">
        <f aca="true" t="shared" si="37" ref="BR7:BR27">IF(BF7=0,0,BL7/BF7%)</f>
        <v>41.755062680810035</v>
      </c>
      <c r="BS7" s="32">
        <f aca="true" t="shared" si="38" ref="BS7:BS27">IF(BG7=0,0,BM7/BG7%)</f>
        <v>52.030947775628626</v>
      </c>
      <c r="BT7" s="31">
        <f t="shared" si="22"/>
        <v>0</v>
      </c>
      <c r="BU7" s="32">
        <f t="shared" si="23"/>
        <v>45.173745173745175</v>
      </c>
      <c r="BV7" s="32">
        <f t="shared" si="24"/>
        <v>66.98630136986301</v>
      </c>
      <c r="BW7" s="32">
        <f t="shared" si="25"/>
        <v>65.85365853658536</v>
      </c>
      <c r="BX7" s="10"/>
      <c r="BY7" s="10"/>
      <c r="BZ7" s="10"/>
      <c r="CA7" s="31">
        <f t="shared" si="26"/>
        <v>0</v>
      </c>
      <c r="CB7" s="10"/>
      <c r="CC7" s="64" t="s">
        <v>7</v>
      </c>
      <c r="CD7" s="10"/>
      <c r="CE7" s="10"/>
      <c r="CF7" s="10"/>
      <c r="CG7" s="61">
        <f aca="true" t="shared" si="39" ref="CG7:CG27">SUM(CD7:CF7)</f>
        <v>0</v>
      </c>
      <c r="CH7" s="10"/>
      <c r="CI7" s="10"/>
      <c r="CJ7" s="31">
        <f aca="true" t="shared" si="40" ref="CJ7:CJ27">SUM(BL7+BX7+CD7)</f>
        <v>866</v>
      </c>
      <c r="CK7" s="31">
        <f aca="true" t="shared" si="41" ref="CK7:CK27">SUM(BM7+BY7+CE7)</f>
        <v>538</v>
      </c>
      <c r="CL7" s="31">
        <f aca="true" t="shared" si="42" ref="CL7:CL27">SUM(BN7+BZ7+CF7)</f>
        <v>0</v>
      </c>
      <c r="CM7" s="29">
        <f t="shared" si="27"/>
        <v>1404</v>
      </c>
      <c r="CN7" s="31">
        <f aca="true" t="shared" si="43" ref="CN7:CN27">SUM(BP7+CB7+CH7)</f>
        <v>978</v>
      </c>
      <c r="CO7" s="31">
        <f aca="true" t="shared" si="44" ref="CO7:CO27">SUM(BQ7+CI7)</f>
        <v>810</v>
      </c>
      <c r="CP7" s="10"/>
      <c r="CQ7" s="10"/>
      <c r="CR7" s="10"/>
      <c r="CS7" s="31">
        <f t="shared" si="28"/>
        <v>0</v>
      </c>
      <c r="CT7" s="10"/>
      <c r="CU7" s="10"/>
      <c r="CV7" s="10"/>
      <c r="CW7" s="10"/>
      <c r="CX7" s="10"/>
      <c r="CY7" s="31">
        <f t="shared" si="29"/>
        <v>0</v>
      </c>
      <c r="CZ7" s="10"/>
      <c r="DA7" s="10"/>
      <c r="DB7" s="68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</row>
    <row r="8" spans="1:150" ht="63" customHeight="1">
      <c r="A8" s="22">
        <v>3</v>
      </c>
      <c r="B8" s="72" t="s">
        <v>172</v>
      </c>
      <c r="C8" s="10">
        <v>141</v>
      </c>
      <c r="D8" s="10"/>
      <c r="E8" s="10"/>
      <c r="F8" s="29">
        <f t="shared" si="0"/>
        <v>141</v>
      </c>
      <c r="G8" s="10">
        <v>49</v>
      </c>
      <c r="H8" s="10"/>
      <c r="I8" s="10"/>
      <c r="J8" s="31">
        <f t="shared" si="1"/>
        <v>49</v>
      </c>
      <c r="K8" s="10"/>
      <c r="L8" s="10"/>
      <c r="M8" s="31">
        <f t="shared" si="2"/>
        <v>0</v>
      </c>
      <c r="N8" s="42"/>
      <c r="O8" s="42"/>
      <c r="P8" s="42"/>
      <c r="Q8" s="31">
        <f t="shared" si="30"/>
        <v>0</v>
      </c>
      <c r="R8" s="10">
        <v>16210</v>
      </c>
      <c r="S8" s="10"/>
      <c r="T8" s="10"/>
      <c r="U8" s="31">
        <f t="shared" si="3"/>
        <v>16210</v>
      </c>
      <c r="V8" s="10">
        <v>12213</v>
      </c>
      <c r="W8" s="10">
        <v>4612</v>
      </c>
      <c r="X8" s="10">
        <v>7103</v>
      </c>
      <c r="Y8" s="32">
        <f>IF(R8=0,0,X8/R8%)</f>
        <v>43.818630475015425</v>
      </c>
      <c r="Z8" s="10"/>
      <c r="AA8" s="32">
        <f t="shared" si="5"/>
        <v>0</v>
      </c>
      <c r="AB8" s="10"/>
      <c r="AC8" s="32">
        <f t="shared" si="6"/>
        <v>0</v>
      </c>
      <c r="AD8" s="29">
        <f t="shared" si="31"/>
        <v>7103</v>
      </c>
      <c r="AE8" s="32">
        <f t="shared" si="32"/>
        <v>43.818630475015425</v>
      </c>
      <c r="AF8" s="10">
        <v>6848</v>
      </c>
      <c r="AG8" s="10">
        <v>1722</v>
      </c>
      <c r="AH8" s="10">
        <v>432</v>
      </c>
      <c r="AI8" s="10"/>
      <c r="AJ8" s="10"/>
      <c r="AK8" s="31">
        <f t="shared" si="7"/>
        <v>432</v>
      </c>
      <c r="AL8" s="10">
        <v>270</v>
      </c>
      <c r="AM8" s="10">
        <v>140</v>
      </c>
      <c r="AN8" s="10"/>
      <c r="AO8" s="10"/>
      <c r="AP8" s="31">
        <f t="shared" si="8"/>
        <v>0</v>
      </c>
      <c r="AQ8" s="10"/>
      <c r="AR8" s="10"/>
      <c r="AS8" s="10"/>
      <c r="AT8" s="32">
        <f t="shared" si="9"/>
        <v>0</v>
      </c>
      <c r="AU8" s="10"/>
      <c r="AV8" s="32">
        <f t="shared" si="10"/>
        <v>0</v>
      </c>
      <c r="AW8" s="31">
        <f t="shared" si="33"/>
        <v>0</v>
      </c>
      <c r="AX8" s="32">
        <f t="shared" si="11"/>
        <v>0</v>
      </c>
      <c r="AY8" s="10"/>
      <c r="AZ8" s="10"/>
      <c r="BA8" s="10"/>
      <c r="BB8" s="10"/>
      <c r="BC8" s="31">
        <f t="shared" si="12"/>
        <v>0</v>
      </c>
      <c r="BD8" s="10"/>
      <c r="BE8" s="10"/>
      <c r="BF8" s="43">
        <f t="shared" si="34"/>
        <v>16210</v>
      </c>
      <c r="BG8" s="31">
        <f t="shared" si="13"/>
        <v>0</v>
      </c>
      <c r="BH8" s="31">
        <f t="shared" si="14"/>
        <v>0</v>
      </c>
      <c r="BI8" s="31">
        <f t="shared" si="35"/>
        <v>16210</v>
      </c>
      <c r="BJ8" s="31">
        <f t="shared" si="15"/>
        <v>12213</v>
      </c>
      <c r="BK8" s="31">
        <f t="shared" si="16"/>
        <v>4612</v>
      </c>
      <c r="BL8" s="31">
        <f t="shared" si="36"/>
        <v>7103</v>
      </c>
      <c r="BM8" s="31">
        <f t="shared" si="17"/>
        <v>0</v>
      </c>
      <c r="BN8" s="31">
        <f t="shared" si="18"/>
        <v>0</v>
      </c>
      <c r="BO8" s="29">
        <f t="shared" si="19"/>
        <v>7103</v>
      </c>
      <c r="BP8" s="31">
        <f t="shared" si="20"/>
        <v>6848</v>
      </c>
      <c r="BQ8" s="31">
        <f t="shared" si="21"/>
        <v>1722</v>
      </c>
      <c r="BR8" s="32">
        <f t="shared" si="37"/>
        <v>43.818630475015425</v>
      </c>
      <c r="BS8" s="32">
        <f t="shared" si="38"/>
        <v>0</v>
      </c>
      <c r="BT8" s="31">
        <f t="shared" si="22"/>
        <v>0</v>
      </c>
      <c r="BU8" s="32">
        <f t="shared" si="23"/>
        <v>43.818630475015425</v>
      </c>
      <c r="BV8" s="32">
        <f t="shared" si="24"/>
        <v>56.0713993285843</v>
      </c>
      <c r="BW8" s="32">
        <f t="shared" si="25"/>
        <v>37.33738074588032</v>
      </c>
      <c r="BX8" s="10">
        <v>99</v>
      </c>
      <c r="BY8" s="10"/>
      <c r="BZ8" s="10"/>
      <c r="CA8" s="31">
        <f t="shared" si="26"/>
        <v>99</v>
      </c>
      <c r="CB8" s="10">
        <v>89</v>
      </c>
      <c r="CC8" s="64" t="s">
        <v>7</v>
      </c>
      <c r="CD8" s="10"/>
      <c r="CE8" s="10"/>
      <c r="CF8" s="10"/>
      <c r="CG8" s="61">
        <f t="shared" si="39"/>
        <v>0</v>
      </c>
      <c r="CH8" s="10"/>
      <c r="CI8" s="10"/>
      <c r="CJ8" s="31">
        <f t="shared" si="40"/>
        <v>7202</v>
      </c>
      <c r="CK8" s="31">
        <f t="shared" si="41"/>
        <v>0</v>
      </c>
      <c r="CL8" s="31">
        <f t="shared" si="42"/>
        <v>0</v>
      </c>
      <c r="CM8" s="29">
        <f t="shared" si="27"/>
        <v>7202</v>
      </c>
      <c r="CN8" s="31">
        <f t="shared" si="43"/>
        <v>6937</v>
      </c>
      <c r="CO8" s="31">
        <f t="shared" si="44"/>
        <v>1722</v>
      </c>
      <c r="CP8" s="10">
        <v>702</v>
      </c>
      <c r="CQ8" s="10"/>
      <c r="CR8" s="10"/>
      <c r="CS8" s="31">
        <f t="shared" si="28"/>
        <v>702</v>
      </c>
      <c r="CT8" s="10">
        <v>388</v>
      </c>
      <c r="CU8" s="10">
        <v>38</v>
      </c>
      <c r="CV8" s="10"/>
      <c r="CW8" s="10"/>
      <c r="CX8" s="10"/>
      <c r="CY8" s="31">
        <f t="shared" si="29"/>
        <v>0</v>
      </c>
      <c r="CZ8" s="10"/>
      <c r="DA8" s="10"/>
      <c r="DB8" s="68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</row>
    <row r="9" spans="1:150" ht="48" customHeight="1">
      <c r="A9" s="22">
        <v>4</v>
      </c>
      <c r="B9" s="72" t="s">
        <v>153</v>
      </c>
      <c r="C9" s="10">
        <v>30</v>
      </c>
      <c r="D9" s="10"/>
      <c r="E9" s="10"/>
      <c r="F9" s="29">
        <f t="shared" si="0"/>
        <v>30</v>
      </c>
      <c r="G9" s="10"/>
      <c r="H9" s="10"/>
      <c r="I9" s="10"/>
      <c r="J9" s="31">
        <f t="shared" si="1"/>
        <v>0</v>
      </c>
      <c r="K9" s="10"/>
      <c r="L9" s="10"/>
      <c r="M9" s="31">
        <f t="shared" si="2"/>
        <v>0</v>
      </c>
      <c r="N9" s="42"/>
      <c r="O9" s="42"/>
      <c r="P9" s="42"/>
      <c r="Q9" s="31">
        <f t="shared" si="30"/>
        <v>0</v>
      </c>
      <c r="R9" s="10">
        <v>5768</v>
      </c>
      <c r="S9" s="10"/>
      <c r="T9" s="10"/>
      <c r="U9" s="31">
        <f t="shared" si="3"/>
        <v>5768</v>
      </c>
      <c r="V9" s="10">
        <v>2757</v>
      </c>
      <c r="W9" s="10">
        <v>1209</v>
      </c>
      <c r="X9" s="10">
        <v>2462</v>
      </c>
      <c r="Y9" s="32">
        <f>IF(R9=0,0,X9/R9%)</f>
        <v>42.68377253814147</v>
      </c>
      <c r="Z9" s="10"/>
      <c r="AA9" s="32">
        <f t="shared" si="5"/>
        <v>0</v>
      </c>
      <c r="AB9" s="10"/>
      <c r="AC9" s="32">
        <f t="shared" si="6"/>
        <v>0</v>
      </c>
      <c r="AD9" s="29">
        <f t="shared" si="31"/>
        <v>2462</v>
      </c>
      <c r="AE9" s="32">
        <f t="shared" si="32"/>
        <v>42.68377253814147</v>
      </c>
      <c r="AF9" s="10">
        <v>924</v>
      </c>
      <c r="AG9" s="10">
        <v>264</v>
      </c>
      <c r="AH9" s="10">
        <v>5</v>
      </c>
      <c r="AI9" s="10"/>
      <c r="AJ9" s="10"/>
      <c r="AK9" s="31">
        <f t="shared" si="7"/>
        <v>5</v>
      </c>
      <c r="AL9" s="10">
        <v>3</v>
      </c>
      <c r="AM9" s="10">
        <v>2</v>
      </c>
      <c r="AN9" s="10"/>
      <c r="AO9" s="10"/>
      <c r="AP9" s="31">
        <f t="shared" si="8"/>
        <v>0</v>
      </c>
      <c r="AQ9" s="10"/>
      <c r="AR9" s="10"/>
      <c r="AS9" s="10"/>
      <c r="AT9" s="32">
        <f t="shared" si="9"/>
        <v>0</v>
      </c>
      <c r="AU9" s="10"/>
      <c r="AV9" s="32">
        <f t="shared" si="10"/>
        <v>0</v>
      </c>
      <c r="AW9" s="31">
        <f t="shared" si="33"/>
        <v>0</v>
      </c>
      <c r="AX9" s="32">
        <f t="shared" si="11"/>
        <v>0</v>
      </c>
      <c r="AY9" s="10"/>
      <c r="AZ9" s="10"/>
      <c r="BA9" s="10"/>
      <c r="BB9" s="10"/>
      <c r="BC9" s="31">
        <f t="shared" si="12"/>
        <v>0</v>
      </c>
      <c r="BD9" s="10"/>
      <c r="BE9" s="10"/>
      <c r="BF9" s="43">
        <f t="shared" si="34"/>
        <v>5768</v>
      </c>
      <c r="BG9" s="31">
        <f t="shared" si="13"/>
        <v>0</v>
      </c>
      <c r="BH9" s="31">
        <f t="shared" si="14"/>
        <v>0</v>
      </c>
      <c r="BI9" s="31">
        <f t="shared" si="35"/>
        <v>5768</v>
      </c>
      <c r="BJ9" s="31">
        <f t="shared" si="15"/>
        <v>2757</v>
      </c>
      <c r="BK9" s="31">
        <f t="shared" si="16"/>
        <v>1209</v>
      </c>
      <c r="BL9" s="31">
        <f t="shared" si="36"/>
        <v>2462</v>
      </c>
      <c r="BM9" s="31">
        <f t="shared" si="17"/>
        <v>0</v>
      </c>
      <c r="BN9" s="31">
        <f t="shared" si="18"/>
        <v>0</v>
      </c>
      <c r="BO9" s="29">
        <f t="shared" si="19"/>
        <v>2462</v>
      </c>
      <c r="BP9" s="31">
        <f t="shared" si="20"/>
        <v>924</v>
      </c>
      <c r="BQ9" s="31">
        <f t="shared" si="21"/>
        <v>264</v>
      </c>
      <c r="BR9" s="32">
        <f t="shared" si="37"/>
        <v>42.68377253814147</v>
      </c>
      <c r="BS9" s="32">
        <f t="shared" si="38"/>
        <v>0</v>
      </c>
      <c r="BT9" s="31">
        <f t="shared" si="22"/>
        <v>0</v>
      </c>
      <c r="BU9" s="32">
        <f t="shared" si="23"/>
        <v>42.68377253814147</v>
      </c>
      <c r="BV9" s="32">
        <f t="shared" si="24"/>
        <v>33.51468988030468</v>
      </c>
      <c r="BW9" s="32">
        <f t="shared" si="25"/>
        <v>21.83622828784119</v>
      </c>
      <c r="BX9" s="10">
        <v>918</v>
      </c>
      <c r="BY9" s="10"/>
      <c r="BZ9" s="10"/>
      <c r="CA9" s="31">
        <f t="shared" si="26"/>
        <v>918</v>
      </c>
      <c r="CB9" s="10">
        <v>808</v>
      </c>
      <c r="CC9" s="64" t="s">
        <v>7</v>
      </c>
      <c r="CD9" s="10"/>
      <c r="CE9" s="10"/>
      <c r="CF9" s="10"/>
      <c r="CG9" s="61">
        <f t="shared" si="39"/>
        <v>0</v>
      </c>
      <c r="CH9" s="10"/>
      <c r="CI9" s="10"/>
      <c r="CJ9" s="31">
        <f t="shared" si="40"/>
        <v>3380</v>
      </c>
      <c r="CK9" s="31">
        <f t="shared" si="41"/>
        <v>0</v>
      </c>
      <c r="CL9" s="31">
        <f t="shared" si="42"/>
        <v>0</v>
      </c>
      <c r="CM9" s="29">
        <f t="shared" si="27"/>
        <v>3380</v>
      </c>
      <c r="CN9" s="31">
        <f t="shared" si="43"/>
        <v>1732</v>
      </c>
      <c r="CO9" s="31">
        <f t="shared" si="44"/>
        <v>264</v>
      </c>
      <c r="CP9" s="10">
        <v>124</v>
      </c>
      <c r="CQ9" s="10"/>
      <c r="CR9" s="10"/>
      <c r="CS9" s="31">
        <f t="shared" si="28"/>
        <v>124</v>
      </c>
      <c r="CT9" s="10">
        <v>55</v>
      </c>
      <c r="CU9" s="10">
        <v>13</v>
      </c>
      <c r="CV9" s="10"/>
      <c r="CW9" s="10"/>
      <c r="CX9" s="10"/>
      <c r="CY9" s="31">
        <f t="shared" si="29"/>
        <v>0</v>
      </c>
      <c r="CZ9" s="10"/>
      <c r="DA9" s="10"/>
      <c r="DB9" s="68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</row>
    <row r="10" spans="1:150" ht="47.25">
      <c r="A10" s="22">
        <v>5</v>
      </c>
      <c r="B10" s="72" t="s">
        <v>169</v>
      </c>
      <c r="C10" s="10">
        <v>107</v>
      </c>
      <c r="D10" s="10">
        <v>1</v>
      </c>
      <c r="E10" s="10">
        <v>4</v>
      </c>
      <c r="F10" s="29">
        <f t="shared" si="0"/>
        <v>112</v>
      </c>
      <c r="G10" s="10">
        <v>66</v>
      </c>
      <c r="H10" s="10">
        <v>1</v>
      </c>
      <c r="I10" s="10">
        <v>1</v>
      </c>
      <c r="J10" s="31">
        <f t="shared" si="1"/>
        <v>68</v>
      </c>
      <c r="K10" s="10"/>
      <c r="L10" s="10">
        <v>3</v>
      </c>
      <c r="M10" s="31">
        <f t="shared" si="2"/>
        <v>3</v>
      </c>
      <c r="N10" s="42"/>
      <c r="O10" s="42"/>
      <c r="P10" s="42"/>
      <c r="Q10" s="31">
        <f t="shared" si="30"/>
        <v>0</v>
      </c>
      <c r="R10" s="10">
        <v>52658</v>
      </c>
      <c r="S10" s="10">
        <v>499</v>
      </c>
      <c r="T10" s="10">
        <v>268</v>
      </c>
      <c r="U10" s="31">
        <f t="shared" si="3"/>
        <v>53425</v>
      </c>
      <c r="V10" s="10">
        <v>45192</v>
      </c>
      <c r="W10" s="10">
        <v>11459</v>
      </c>
      <c r="X10" s="10">
        <v>25009</v>
      </c>
      <c r="Y10" s="32">
        <f t="shared" si="4"/>
        <v>47.49325838429108</v>
      </c>
      <c r="Z10" s="10">
        <v>187</v>
      </c>
      <c r="AA10" s="32">
        <f t="shared" si="5"/>
        <v>37.4749498997996</v>
      </c>
      <c r="AB10" s="10">
        <v>97</v>
      </c>
      <c r="AC10" s="32">
        <f t="shared" si="6"/>
        <v>36.19402985074627</v>
      </c>
      <c r="AD10" s="29">
        <f t="shared" si="31"/>
        <v>25293</v>
      </c>
      <c r="AE10" s="32">
        <f t="shared" si="32"/>
        <v>47.34300421151146</v>
      </c>
      <c r="AF10" s="10">
        <v>20656</v>
      </c>
      <c r="AG10" s="10">
        <v>5077</v>
      </c>
      <c r="AH10" s="10">
        <v>2227</v>
      </c>
      <c r="AI10" s="10"/>
      <c r="AJ10" s="10"/>
      <c r="AK10" s="31">
        <f t="shared" si="7"/>
        <v>2227</v>
      </c>
      <c r="AL10" s="10">
        <v>1966</v>
      </c>
      <c r="AM10" s="10">
        <v>705</v>
      </c>
      <c r="AN10" s="10">
        <v>2917</v>
      </c>
      <c r="AO10" s="10">
        <v>1305</v>
      </c>
      <c r="AP10" s="31">
        <f t="shared" si="8"/>
        <v>4222</v>
      </c>
      <c r="AQ10" s="10">
        <v>3679</v>
      </c>
      <c r="AR10" s="10">
        <v>4222</v>
      </c>
      <c r="AS10" s="10">
        <v>2411</v>
      </c>
      <c r="AT10" s="32">
        <f t="shared" si="9"/>
        <v>82.65341103873843</v>
      </c>
      <c r="AU10" s="10">
        <v>1305</v>
      </c>
      <c r="AV10" s="32">
        <f t="shared" si="10"/>
        <v>100</v>
      </c>
      <c r="AW10" s="31">
        <f t="shared" si="33"/>
        <v>3716</v>
      </c>
      <c r="AX10" s="32">
        <f t="shared" si="11"/>
        <v>88.01515869256276</v>
      </c>
      <c r="AY10" s="10">
        <v>3096</v>
      </c>
      <c r="AZ10" s="10">
        <v>3716</v>
      </c>
      <c r="BA10" s="10">
        <v>456</v>
      </c>
      <c r="BB10" s="10">
        <v>396</v>
      </c>
      <c r="BC10" s="31">
        <f t="shared" si="12"/>
        <v>852</v>
      </c>
      <c r="BD10" s="10">
        <v>747</v>
      </c>
      <c r="BE10" s="10">
        <v>851</v>
      </c>
      <c r="BF10" s="43">
        <f t="shared" si="34"/>
        <v>52658</v>
      </c>
      <c r="BG10" s="31">
        <f t="shared" si="13"/>
        <v>3416</v>
      </c>
      <c r="BH10" s="31">
        <f t="shared" si="14"/>
        <v>1573</v>
      </c>
      <c r="BI10" s="31">
        <f t="shared" si="35"/>
        <v>57647</v>
      </c>
      <c r="BJ10" s="31">
        <f t="shared" si="15"/>
        <v>48871</v>
      </c>
      <c r="BK10" s="31">
        <f t="shared" si="16"/>
        <v>15681</v>
      </c>
      <c r="BL10" s="31">
        <f t="shared" si="36"/>
        <v>25009</v>
      </c>
      <c r="BM10" s="31">
        <f t="shared" si="17"/>
        <v>2598</v>
      </c>
      <c r="BN10" s="31">
        <f t="shared" si="18"/>
        <v>1402</v>
      </c>
      <c r="BO10" s="29">
        <f t="shared" si="19"/>
        <v>29009</v>
      </c>
      <c r="BP10" s="31">
        <f t="shared" si="20"/>
        <v>23752</v>
      </c>
      <c r="BQ10" s="31">
        <f t="shared" si="21"/>
        <v>8793</v>
      </c>
      <c r="BR10" s="32">
        <f t="shared" si="37"/>
        <v>47.49325838429108</v>
      </c>
      <c r="BS10" s="32">
        <f t="shared" si="38"/>
        <v>76.05386416861828</v>
      </c>
      <c r="BT10" s="31">
        <f t="shared" si="22"/>
        <v>89.1290527654164</v>
      </c>
      <c r="BU10" s="32">
        <f t="shared" si="23"/>
        <v>50.32178604263882</v>
      </c>
      <c r="BV10" s="32">
        <f t="shared" si="24"/>
        <v>48.60142006506926</v>
      </c>
      <c r="BW10" s="32">
        <f t="shared" si="25"/>
        <v>56.07422995982399</v>
      </c>
      <c r="BX10" s="10"/>
      <c r="BY10" s="10"/>
      <c r="BZ10" s="10"/>
      <c r="CA10" s="31">
        <f t="shared" si="26"/>
        <v>0</v>
      </c>
      <c r="CB10" s="10"/>
      <c r="CC10" s="64" t="s">
        <v>7</v>
      </c>
      <c r="CD10" s="10"/>
      <c r="CE10" s="10"/>
      <c r="CF10" s="10"/>
      <c r="CG10" s="61">
        <f t="shared" si="39"/>
        <v>0</v>
      </c>
      <c r="CH10" s="10"/>
      <c r="CI10" s="10"/>
      <c r="CJ10" s="31">
        <f t="shared" si="40"/>
        <v>25009</v>
      </c>
      <c r="CK10" s="31">
        <f t="shared" si="41"/>
        <v>2598</v>
      </c>
      <c r="CL10" s="31">
        <f t="shared" si="42"/>
        <v>1402</v>
      </c>
      <c r="CM10" s="29">
        <f t="shared" si="27"/>
        <v>29009</v>
      </c>
      <c r="CN10" s="31">
        <f t="shared" si="43"/>
        <v>23752</v>
      </c>
      <c r="CO10" s="31">
        <f t="shared" si="44"/>
        <v>8793</v>
      </c>
      <c r="CP10" s="10">
        <v>587</v>
      </c>
      <c r="CQ10" s="10">
        <v>5</v>
      </c>
      <c r="CR10" s="10">
        <v>60</v>
      </c>
      <c r="CS10" s="31">
        <f t="shared" si="28"/>
        <v>652</v>
      </c>
      <c r="CT10" s="10">
        <v>559</v>
      </c>
      <c r="CU10" s="10">
        <v>88</v>
      </c>
      <c r="CV10" s="10">
        <v>1</v>
      </c>
      <c r="CW10" s="10"/>
      <c r="CX10" s="10"/>
      <c r="CY10" s="31">
        <f t="shared" si="29"/>
        <v>1</v>
      </c>
      <c r="CZ10" s="10"/>
      <c r="DA10" s="10"/>
      <c r="DB10" s="68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</row>
    <row r="11" spans="1:150" ht="47.25">
      <c r="A11" s="21">
        <v>6</v>
      </c>
      <c r="B11" s="72" t="s">
        <v>173</v>
      </c>
      <c r="C11" s="10">
        <v>221</v>
      </c>
      <c r="D11" s="10">
        <v>2</v>
      </c>
      <c r="E11" s="10">
        <v>4</v>
      </c>
      <c r="F11" s="29">
        <f t="shared" si="0"/>
        <v>227</v>
      </c>
      <c r="G11" s="10">
        <v>80</v>
      </c>
      <c r="H11" s="10"/>
      <c r="I11" s="10"/>
      <c r="J11" s="31">
        <f t="shared" si="1"/>
        <v>80</v>
      </c>
      <c r="K11" s="10">
        <v>1</v>
      </c>
      <c r="L11" s="10"/>
      <c r="M11" s="31">
        <f t="shared" si="2"/>
        <v>1</v>
      </c>
      <c r="N11" s="42">
        <v>4</v>
      </c>
      <c r="O11" s="42"/>
      <c r="P11" s="42"/>
      <c r="Q11" s="31">
        <f t="shared" si="30"/>
        <v>4</v>
      </c>
      <c r="R11" s="10">
        <v>7014</v>
      </c>
      <c r="S11" s="10">
        <v>361</v>
      </c>
      <c r="T11" s="10">
        <v>302</v>
      </c>
      <c r="U11" s="31">
        <f t="shared" si="3"/>
        <v>7677</v>
      </c>
      <c r="V11" s="10">
        <v>6247</v>
      </c>
      <c r="W11" s="10">
        <v>2935</v>
      </c>
      <c r="X11" s="10">
        <v>4213</v>
      </c>
      <c r="Y11" s="32">
        <f t="shared" si="4"/>
        <v>60.065583119475335</v>
      </c>
      <c r="Z11" s="10">
        <v>95</v>
      </c>
      <c r="AA11" s="32">
        <f t="shared" si="5"/>
        <v>26.315789473684212</v>
      </c>
      <c r="AB11" s="10">
        <v>171</v>
      </c>
      <c r="AC11" s="32">
        <f t="shared" si="6"/>
        <v>56.62251655629139</v>
      </c>
      <c r="AD11" s="29">
        <f t="shared" si="31"/>
        <v>4479</v>
      </c>
      <c r="AE11" s="32">
        <f t="shared" si="32"/>
        <v>58.3431027745213</v>
      </c>
      <c r="AF11" s="10">
        <v>3672</v>
      </c>
      <c r="AG11" s="10">
        <v>2045</v>
      </c>
      <c r="AH11" s="10">
        <v>245</v>
      </c>
      <c r="AI11" s="10"/>
      <c r="AJ11" s="10"/>
      <c r="AK11" s="31">
        <f t="shared" si="7"/>
        <v>245</v>
      </c>
      <c r="AL11" s="10">
        <v>182</v>
      </c>
      <c r="AM11" s="10">
        <v>157</v>
      </c>
      <c r="AN11" s="10">
        <v>1415</v>
      </c>
      <c r="AO11" s="10"/>
      <c r="AP11" s="31">
        <f t="shared" si="8"/>
        <v>1415</v>
      </c>
      <c r="AQ11" s="10">
        <v>945</v>
      </c>
      <c r="AR11" s="10">
        <v>1415</v>
      </c>
      <c r="AS11" s="10">
        <v>191</v>
      </c>
      <c r="AT11" s="32">
        <f t="shared" si="9"/>
        <v>13.498233215547703</v>
      </c>
      <c r="AU11" s="10"/>
      <c r="AV11" s="32">
        <f t="shared" si="10"/>
        <v>0</v>
      </c>
      <c r="AW11" s="31">
        <f t="shared" si="33"/>
        <v>191</v>
      </c>
      <c r="AX11" s="32">
        <f t="shared" si="11"/>
        <v>13.498233215547703</v>
      </c>
      <c r="AY11" s="10">
        <v>94</v>
      </c>
      <c r="AZ11" s="10">
        <v>191</v>
      </c>
      <c r="BA11" s="10">
        <v>101</v>
      </c>
      <c r="BB11" s="10"/>
      <c r="BC11" s="31">
        <f t="shared" si="12"/>
        <v>101</v>
      </c>
      <c r="BD11" s="10">
        <v>53</v>
      </c>
      <c r="BE11" s="10">
        <v>101</v>
      </c>
      <c r="BF11" s="43">
        <f t="shared" si="34"/>
        <v>7014</v>
      </c>
      <c r="BG11" s="31">
        <f t="shared" si="13"/>
        <v>1776</v>
      </c>
      <c r="BH11" s="31">
        <f t="shared" si="14"/>
        <v>302</v>
      </c>
      <c r="BI11" s="31">
        <f t="shared" si="35"/>
        <v>9092</v>
      </c>
      <c r="BJ11" s="31">
        <f t="shared" si="15"/>
        <v>7192</v>
      </c>
      <c r="BK11" s="31">
        <f t="shared" si="16"/>
        <v>4350</v>
      </c>
      <c r="BL11" s="31">
        <f t="shared" si="36"/>
        <v>4213</v>
      </c>
      <c r="BM11" s="31">
        <f t="shared" si="17"/>
        <v>286</v>
      </c>
      <c r="BN11" s="31">
        <f t="shared" si="18"/>
        <v>171</v>
      </c>
      <c r="BO11" s="29">
        <f t="shared" si="19"/>
        <v>4670</v>
      </c>
      <c r="BP11" s="31">
        <f t="shared" si="20"/>
        <v>3766</v>
      </c>
      <c r="BQ11" s="31">
        <f t="shared" si="21"/>
        <v>2236</v>
      </c>
      <c r="BR11" s="32">
        <f t="shared" si="37"/>
        <v>60.065583119475335</v>
      </c>
      <c r="BS11" s="32">
        <f t="shared" si="38"/>
        <v>16.103603603603602</v>
      </c>
      <c r="BT11" s="31">
        <f t="shared" si="22"/>
        <v>56.62251655629139</v>
      </c>
      <c r="BU11" s="32">
        <f t="shared" si="23"/>
        <v>51.36383633963924</v>
      </c>
      <c r="BV11" s="32">
        <f t="shared" si="24"/>
        <v>52.36373748609566</v>
      </c>
      <c r="BW11" s="32">
        <f t="shared" si="25"/>
        <v>51.40229885057471</v>
      </c>
      <c r="BX11" s="10">
        <v>533</v>
      </c>
      <c r="BY11" s="10">
        <v>20</v>
      </c>
      <c r="BZ11" s="10">
        <v>7</v>
      </c>
      <c r="CA11" s="31">
        <f t="shared" si="26"/>
        <v>560</v>
      </c>
      <c r="CB11" s="10">
        <v>472</v>
      </c>
      <c r="CC11" s="64" t="s">
        <v>7</v>
      </c>
      <c r="CD11" s="10">
        <v>501</v>
      </c>
      <c r="CE11" s="10">
        <v>2</v>
      </c>
      <c r="CF11" s="10">
        <v>4</v>
      </c>
      <c r="CG11" s="61">
        <f t="shared" si="39"/>
        <v>507</v>
      </c>
      <c r="CH11" s="10">
        <v>359</v>
      </c>
      <c r="CI11" s="10"/>
      <c r="CJ11" s="31">
        <f t="shared" si="40"/>
        <v>5247</v>
      </c>
      <c r="CK11" s="31">
        <f t="shared" si="41"/>
        <v>308</v>
      </c>
      <c r="CL11" s="31">
        <f t="shared" si="42"/>
        <v>182</v>
      </c>
      <c r="CM11" s="29">
        <f t="shared" si="27"/>
        <v>5737</v>
      </c>
      <c r="CN11" s="31">
        <f t="shared" si="43"/>
        <v>4597</v>
      </c>
      <c r="CO11" s="31">
        <f t="shared" si="44"/>
        <v>2236</v>
      </c>
      <c r="CP11" s="10"/>
      <c r="CQ11" s="10"/>
      <c r="CR11" s="10"/>
      <c r="CS11" s="31">
        <f t="shared" si="28"/>
        <v>0</v>
      </c>
      <c r="CT11" s="10"/>
      <c r="CU11" s="10"/>
      <c r="CV11" s="10"/>
      <c r="CW11" s="10"/>
      <c r="CX11" s="10"/>
      <c r="CY11" s="31">
        <f t="shared" si="29"/>
        <v>0</v>
      </c>
      <c r="CZ11" s="10"/>
      <c r="DA11" s="10"/>
      <c r="DB11" s="68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</row>
    <row r="12" spans="1:150" ht="47.25">
      <c r="A12" s="22">
        <v>7</v>
      </c>
      <c r="B12" s="72" t="s">
        <v>170</v>
      </c>
      <c r="C12" s="10">
        <v>8</v>
      </c>
      <c r="D12" s="10"/>
      <c r="E12" s="10"/>
      <c r="F12" s="29">
        <f t="shared" si="0"/>
        <v>8</v>
      </c>
      <c r="G12" s="10">
        <v>4</v>
      </c>
      <c r="H12" s="10"/>
      <c r="I12" s="10"/>
      <c r="J12" s="31">
        <f t="shared" si="1"/>
        <v>4</v>
      </c>
      <c r="K12" s="10"/>
      <c r="L12" s="10"/>
      <c r="M12" s="31">
        <f t="shared" si="2"/>
        <v>0</v>
      </c>
      <c r="N12" s="42"/>
      <c r="O12" s="42"/>
      <c r="P12" s="42"/>
      <c r="Q12" s="31">
        <f t="shared" si="30"/>
        <v>0</v>
      </c>
      <c r="R12" s="10">
        <v>1300</v>
      </c>
      <c r="S12" s="10"/>
      <c r="T12" s="10"/>
      <c r="U12" s="31">
        <f t="shared" si="3"/>
        <v>1300</v>
      </c>
      <c r="V12" s="10">
        <v>5</v>
      </c>
      <c r="W12" s="10">
        <v>90</v>
      </c>
      <c r="X12" s="10">
        <v>300</v>
      </c>
      <c r="Y12" s="32">
        <f t="shared" si="4"/>
        <v>23.076923076923077</v>
      </c>
      <c r="Z12" s="10"/>
      <c r="AA12" s="32">
        <f t="shared" si="5"/>
        <v>0</v>
      </c>
      <c r="AB12" s="10"/>
      <c r="AC12" s="32">
        <f t="shared" si="6"/>
        <v>0</v>
      </c>
      <c r="AD12" s="29">
        <f t="shared" si="31"/>
        <v>300</v>
      </c>
      <c r="AE12" s="32">
        <f t="shared" si="32"/>
        <v>23.076923076923077</v>
      </c>
      <c r="AF12" s="10">
        <v>5</v>
      </c>
      <c r="AG12" s="10">
        <v>50</v>
      </c>
      <c r="AH12" s="10"/>
      <c r="AI12" s="10"/>
      <c r="AJ12" s="10"/>
      <c r="AK12" s="31">
        <f t="shared" si="7"/>
        <v>0</v>
      </c>
      <c r="AL12" s="10"/>
      <c r="AM12" s="10"/>
      <c r="AN12" s="10"/>
      <c r="AO12" s="10"/>
      <c r="AP12" s="31">
        <f t="shared" si="8"/>
        <v>0</v>
      </c>
      <c r="AQ12" s="10"/>
      <c r="AR12" s="10"/>
      <c r="AS12" s="10"/>
      <c r="AT12" s="32">
        <f t="shared" si="9"/>
        <v>0</v>
      </c>
      <c r="AU12" s="10"/>
      <c r="AV12" s="32">
        <f t="shared" si="10"/>
        <v>0</v>
      </c>
      <c r="AW12" s="31">
        <f t="shared" si="33"/>
        <v>0</v>
      </c>
      <c r="AX12" s="32">
        <f t="shared" si="11"/>
        <v>0</v>
      </c>
      <c r="AY12" s="10"/>
      <c r="AZ12" s="10"/>
      <c r="BA12" s="10"/>
      <c r="BB12" s="10"/>
      <c r="BC12" s="31">
        <f t="shared" si="12"/>
        <v>0</v>
      </c>
      <c r="BD12" s="10"/>
      <c r="BE12" s="10"/>
      <c r="BF12" s="43">
        <f t="shared" si="34"/>
        <v>1300</v>
      </c>
      <c r="BG12" s="31">
        <f t="shared" si="13"/>
        <v>0</v>
      </c>
      <c r="BH12" s="31">
        <f t="shared" si="14"/>
        <v>0</v>
      </c>
      <c r="BI12" s="31">
        <f t="shared" si="35"/>
        <v>1300</v>
      </c>
      <c r="BJ12" s="31">
        <f t="shared" si="15"/>
        <v>5</v>
      </c>
      <c r="BK12" s="31">
        <f t="shared" si="16"/>
        <v>90</v>
      </c>
      <c r="BL12" s="31">
        <f t="shared" si="36"/>
        <v>300</v>
      </c>
      <c r="BM12" s="31">
        <f t="shared" si="17"/>
        <v>0</v>
      </c>
      <c r="BN12" s="31">
        <f t="shared" si="18"/>
        <v>0</v>
      </c>
      <c r="BO12" s="29">
        <f t="shared" si="19"/>
        <v>300</v>
      </c>
      <c r="BP12" s="31">
        <f t="shared" si="20"/>
        <v>5</v>
      </c>
      <c r="BQ12" s="31">
        <f t="shared" si="21"/>
        <v>50</v>
      </c>
      <c r="BR12" s="32">
        <f t="shared" si="37"/>
        <v>23.076923076923077</v>
      </c>
      <c r="BS12" s="32">
        <f t="shared" si="38"/>
        <v>0</v>
      </c>
      <c r="BT12" s="31">
        <f t="shared" si="22"/>
        <v>0</v>
      </c>
      <c r="BU12" s="32">
        <f t="shared" si="23"/>
        <v>23.076923076923077</v>
      </c>
      <c r="BV12" s="32">
        <f t="shared" si="24"/>
        <v>100</v>
      </c>
      <c r="BW12" s="32">
        <f t="shared" si="25"/>
        <v>55.55555555555556</v>
      </c>
      <c r="BX12" s="10">
        <v>200</v>
      </c>
      <c r="BY12" s="10"/>
      <c r="BZ12" s="10"/>
      <c r="CA12" s="31">
        <f t="shared" si="26"/>
        <v>200</v>
      </c>
      <c r="CB12" s="10"/>
      <c r="CC12" s="64" t="s">
        <v>7</v>
      </c>
      <c r="CD12" s="10"/>
      <c r="CE12" s="10"/>
      <c r="CF12" s="10"/>
      <c r="CG12" s="61">
        <f t="shared" si="39"/>
        <v>0</v>
      </c>
      <c r="CH12" s="10"/>
      <c r="CI12" s="10"/>
      <c r="CJ12" s="31">
        <f t="shared" si="40"/>
        <v>500</v>
      </c>
      <c r="CK12" s="31">
        <f t="shared" si="41"/>
        <v>0</v>
      </c>
      <c r="CL12" s="31">
        <f t="shared" si="42"/>
        <v>0</v>
      </c>
      <c r="CM12" s="29">
        <f t="shared" si="27"/>
        <v>500</v>
      </c>
      <c r="CN12" s="31">
        <f t="shared" si="43"/>
        <v>5</v>
      </c>
      <c r="CO12" s="31">
        <f t="shared" si="44"/>
        <v>50</v>
      </c>
      <c r="CP12" s="10">
        <v>300</v>
      </c>
      <c r="CQ12" s="10"/>
      <c r="CR12" s="10"/>
      <c r="CS12" s="31">
        <f t="shared" si="28"/>
        <v>300</v>
      </c>
      <c r="CT12" s="10"/>
      <c r="CU12" s="10"/>
      <c r="CV12" s="10"/>
      <c r="CW12" s="10"/>
      <c r="CX12" s="10"/>
      <c r="CY12" s="31">
        <f t="shared" si="29"/>
        <v>0</v>
      </c>
      <c r="CZ12" s="10"/>
      <c r="DA12" s="10"/>
      <c r="DB12" s="68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</row>
    <row r="13" spans="1:150" ht="47.25">
      <c r="A13" s="22">
        <v>8</v>
      </c>
      <c r="B13" s="72" t="s">
        <v>154</v>
      </c>
      <c r="C13" s="10">
        <v>4</v>
      </c>
      <c r="D13" s="10"/>
      <c r="E13" s="10"/>
      <c r="F13" s="29">
        <f t="shared" si="0"/>
        <v>4</v>
      </c>
      <c r="G13" s="10">
        <v>1</v>
      </c>
      <c r="H13" s="10"/>
      <c r="I13" s="10"/>
      <c r="J13" s="31">
        <f t="shared" si="1"/>
        <v>1</v>
      </c>
      <c r="K13" s="10"/>
      <c r="L13" s="10"/>
      <c r="M13" s="31">
        <f t="shared" si="2"/>
        <v>0</v>
      </c>
      <c r="N13" s="42"/>
      <c r="O13" s="42"/>
      <c r="P13" s="42"/>
      <c r="Q13" s="31">
        <f t="shared" si="30"/>
        <v>0</v>
      </c>
      <c r="R13" s="10">
        <v>2801</v>
      </c>
      <c r="S13" s="10"/>
      <c r="T13" s="10"/>
      <c r="U13" s="31">
        <f t="shared" si="3"/>
        <v>2801</v>
      </c>
      <c r="V13" s="10">
        <v>1279</v>
      </c>
      <c r="W13" s="10">
        <v>766</v>
      </c>
      <c r="X13" s="10">
        <v>1574</v>
      </c>
      <c r="Y13" s="32">
        <f t="shared" si="4"/>
        <v>56.194216351303105</v>
      </c>
      <c r="Z13" s="10"/>
      <c r="AA13" s="32">
        <f t="shared" si="5"/>
        <v>0</v>
      </c>
      <c r="AB13" s="10"/>
      <c r="AC13" s="32">
        <f t="shared" si="6"/>
        <v>0</v>
      </c>
      <c r="AD13" s="29">
        <f t="shared" si="31"/>
        <v>1574</v>
      </c>
      <c r="AE13" s="32">
        <f t="shared" si="32"/>
        <v>56.194216351303105</v>
      </c>
      <c r="AF13" s="10">
        <v>685</v>
      </c>
      <c r="AG13" s="10">
        <v>452</v>
      </c>
      <c r="AH13" s="10">
        <v>338</v>
      </c>
      <c r="AI13" s="10"/>
      <c r="AJ13" s="10"/>
      <c r="AK13" s="31">
        <f t="shared" si="7"/>
        <v>338</v>
      </c>
      <c r="AL13" s="10">
        <v>119</v>
      </c>
      <c r="AM13" s="10">
        <v>120</v>
      </c>
      <c r="AN13" s="10"/>
      <c r="AO13" s="10"/>
      <c r="AP13" s="31">
        <f t="shared" si="8"/>
        <v>0</v>
      </c>
      <c r="AQ13" s="10"/>
      <c r="AR13" s="10"/>
      <c r="AS13" s="10"/>
      <c r="AT13" s="32">
        <f t="shared" si="9"/>
        <v>0</v>
      </c>
      <c r="AU13" s="10"/>
      <c r="AV13" s="32">
        <f t="shared" si="10"/>
        <v>0</v>
      </c>
      <c r="AW13" s="31">
        <f t="shared" si="33"/>
        <v>0</v>
      </c>
      <c r="AX13" s="32">
        <f t="shared" si="11"/>
        <v>0</v>
      </c>
      <c r="AY13" s="10"/>
      <c r="AZ13" s="10"/>
      <c r="BA13" s="10"/>
      <c r="BB13" s="10"/>
      <c r="BC13" s="31">
        <f t="shared" si="12"/>
        <v>0</v>
      </c>
      <c r="BD13" s="10"/>
      <c r="BE13" s="10"/>
      <c r="BF13" s="43">
        <f t="shared" si="34"/>
        <v>2801</v>
      </c>
      <c r="BG13" s="31">
        <f t="shared" si="13"/>
        <v>0</v>
      </c>
      <c r="BH13" s="31">
        <f t="shared" si="14"/>
        <v>0</v>
      </c>
      <c r="BI13" s="31">
        <f t="shared" si="35"/>
        <v>2801</v>
      </c>
      <c r="BJ13" s="31">
        <f t="shared" si="15"/>
        <v>1279</v>
      </c>
      <c r="BK13" s="31">
        <f t="shared" si="16"/>
        <v>766</v>
      </c>
      <c r="BL13" s="31">
        <f t="shared" si="36"/>
        <v>1574</v>
      </c>
      <c r="BM13" s="31">
        <f t="shared" si="17"/>
        <v>0</v>
      </c>
      <c r="BN13" s="31">
        <f t="shared" si="18"/>
        <v>0</v>
      </c>
      <c r="BO13" s="29">
        <f t="shared" si="19"/>
        <v>1574</v>
      </c>
      <c r="BP13" s="31">
        <f t="shared" si="20"/>
        <v>685</v>
      </c>
      <c r="BQ13" s="31">
        <f t="shared" si="21"/>
        <v>452</v>
      </c>
      <c r="BR13" s="32">
        <f t="shared" si="37"/>
        <v>56.194216351303105</v>
      </c>
      <c r="BS13" s="32">
        <f t="shared" si="38"/>
        <v>0</v>
      </c>
      <c r="BT13" s="31">
        <f t="shared" si="22"/>
        <v>0</v>
      </c>
      <c r="BU13" s="32">
        <f t="shared" si="23"/>
        <v>56.194216351303105</v>
      </c>
      <c r="BV13" s="32">
        <f t="shared" si="24"/>
        <v>53.55746677091478</v>
      </c>
      <c r="BW13" s="32">
        <f t="shared" si="25"/>
        <v>59.007832898172325</v>
      </c>
      <c r="BX13" s="10"/>
      <c r="BY13" s="10"/>
      <c r="BZ13" s="10"/>
      <c r="CA13" s="31">
        <f t="shared" si="26"/>
        <v>0</v>
      </c>
      <c r="CB13" s="10"/>
      <c r="CC13" s="64" t="s">
        <v>7</v>
      </c>
      <c r="CD13" s="10"/>
      <c r="CE13" s="10"/>
      <c r="CF13" s="10"/>
      <c r="CG13" s="61">
        <f t="shared" si="39"/>
        <v>0</v>
      </c>
      <c r="CH13" s="10"/>
      <c r="CI13" s="10"/>
      <c r="CJ13" s="31">
        <f t="shared" si="40"/>
        <v>1574</v>
      </c>
      <c r="CK13" s="31">
        <f t="shared" si="41"/>
        <v>0</v>
      </c>
      <c r="CL13" s="31">
        <f t="shared" si="42"/>
        <v>0</v>
      </c>
      <c r="CM13" s="29">
        <f t="shared" si="27"/>
        <v>1574</v>
      </c>
      <c r="CN13" s="31">
        <f t="shared" si="43"/>
        <v>685</v>
      </c>
      <c r="CO13" s="31">
        <f t="shared" si="44"/>
        <v>452</v>
      </c>
      <c r="CP13" s="10">
        <v>81</v>
      </c>
      <c r="CQ13" s="10"/>
      <c r="CR13" s="10"/>
      <c r="CS13" s="31">
        <f t="shared" si="28"/>
        <v>81</v>
      </c>
      <c r="CT13" s="10">
        <v>61</v>
      </c>
      <c r="CU13" s="10">
        <v>12</v>
      </c>
      <c r="CV13" s="10"/>
      <c r="CW13" s="10"/>
      <c r="CX13" s="10"/>
      <c r="CY13" s="31">
        <f t="shared" si="29"/>
        <v>0</v>
      </c>
      <c r="CZ13" s="10"/>
      <c r="DA13" s="10"/>
      <c r="DB13" s="68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</row>
    <row r="14" spans="1:109" ht="47.25">
      <c r="A14" s="21">
        <v>9</v>
      </c>
      <c r="B14" s="72" t="s">
        <v>174</v>
      </c>
      <c r="C14" s="10">
        <v>1552</v>
      </c>
      <c r="D14" s="10">
        <v>8</v>
      </c>
      <c r="E14" s="10">
        <v>48</v>
      </c>
      <c r="F14" s="29">
        <f t="shared" si="0"/>
        <v>1608</v>
      </c>
      <c r="G14" s="10">
        <v>431</v>
      </c>
      <c r="H14" s="10"/>
      <c r="I14" s="10">
        <v>29</v>
      </c>
      <c r="J14" s="31">
        <f t="shared" si="1"/>
        <v>460</v>
      </c>
      <c r="K14" s="10">
        <v>4</v>
      </c>
      <c r="L14" s="10">
        <v>2</v>
      </c>
      <c r="M14" s="31">
        <f t="shared" si="2"/>
        <v>6</v>
      </c>
      <c r="N14" s="42">
        <v>16</v>
      </c>
      <c r="O14" s="42"/>
      <c r="P14" s="42">
        <v>1</v>
      </c>
      <c r="Q14" s="31">
        <f t="shared" si="30"/>
        <v>17</v>
      </c>
      <c r="R14" s="10">
        <v>64330</v>
      </c>
      <c r="S14" s="10">
        <v>3310</v>
      </c>
      <c r="T14" s="10">
        <v>4540</v>
      </c>
      <c r="U14" s="31">
        <f t="shared" si="3"/>
        <v>72180</v>
      </c>
      <c r="V14" s="10"/>
      <c r="W14" s="10"/>
      <c r="X14" s="10">
        <v>34103</v>
      </c>
      <c r="Y14" s="32">
        <f t="shared" si="4"/>
        <v>53.01259132597544</v>
      </c>
      <c r="Z14" s="10">
        <v>1925</v>
      </c>
      <c r="AA14" s="32">
        <f t="shared" si="5"/>
        <v>58.157099697885194</v>
      </c>
      <c r="AB14" s="10">
        <v>1896</v>
      </c>
      <c r="AC14" s="32">
        <f t="shared" si="6"/>
        <v>41.76211453744494</v>
      </c>
      <c r="AD14" s="29">
        <f t="shared" si="31"/>
        <v>37924</v>
      </c>
      <c r="AE14" s="32">
        <f t="shared" si="32"/>
        <v>52.54087004710446</v>
      </c>
      <c r="AF14" s="10"/>
      <c r="AG14" s="10"/>
      <c r="AH14" s="10">
        <v>2913</v>
      </c>
      <c r="AI14" s="10">
        <v>126</v>
      </c>
      <c r="AJ14" s="10">
        <v>172</v>
      </c>
      <c r="AK14" s="31">
        <f t="shared" si="7"/>
        <v>3211</v>
      </c>
      <c r="AL14" s="10"/>
      <c r="AM14" s="10"/>
      <c r="AN14" s="10">
        <v>19205</v>
      </c>
      <c r="AO14" s="10">
        <v>1598</v>
      </c>
      <c r="AP14" s="31">
        <f t="shared" si="8"/>
        <v>20803</v>
      </c>
      <c r="AQ14" s="10"/>
      <c r="AR14" s="10"/>
      <c r="AS14" s="10">
        <v>15164</v>
      </c>
      <c r="AT14" s="32">
        <f t="shared" si="9"/>
        <v>78.95860453007029</v>
      </c>
      <c r="AU14" s="10">
        <v>886</v>
      </c>
      <c r="AV14" s="32">
        <f t="shared" si="10"/>
        <v>55.444305381727155</v>
      </c>
      <c r="AW14" s="31">
        <f t="shared" si="33"/>
        <v>16050</v>
      </c>
      <c r="AX14" s="32">
        <f t="shared" si="11"/>
        <v>77.1523337980099</v>
      </c>
      <c r="AY14" s="10"/>
      <c r="AZ14" s="10"/>
      <c r="BA14" s="10">
        <v>4912</v>
      </c>
      <c r="BB14" s="10">
        <v>300</v>
      </c>
      <c r="BC14" s="31">
        <f t="shared" si="12"/>
        <v>5212</v>
      </c>
      <c r="BD14" s="10"/>
      <c r="BE14" s="10"/>
      <c r="BF14" s="43">
        <f t="shared" si="34"/>
        <v>64330</v>
      </c>
      <c r="BG14" s="31">
        <f t="shared" si="13"/>
        <v>22515</v>
      </c>
      <c r="BH14" s="31">
        <f t="shared" si="14"/>
        <v>6138</v>
      </c>
      <c r="BI14" s="31">
        <f t="shared" si="35"/>
        <v>92983</v>
      </c>
      <c r="BJ14" s="31">
        <f t="shared" si="15"/>
        <v>0</v>
      </c>
      <c r="BK14" s="31">
        <f t="shared" si="16"/>
        <v>0</v>
      </c>
      <c r="BL14" s="31">
        <f t="shared" si="36"/>
        <v>34103</v>
      </c>
      <c r="BM14" s="31">
        <f t="shared" si="17"/>
        <v>17089</v>
      </c>
      <c r="BN14" s="31">
        <f t="shared" si="18"/>
        <v>2782</v>
      </c>
      <c r="BO14" s="29">
        <f t="shared" si="19"/>
        <v>53974</v>
      </c>
      <c r="BP14" s="31">
        <f t="shared" si="20"/>
        <v>0</v>
      </c>
      <c r="BQ14" s="31">
        <f t="shared" si="21"/>
        <v>0</v>
      </c>
      <c r="BR14" s="32">
        <f t="shared" si="37"/>
        <v>53.01259132597544</v>
      </c>
      <c r="BS14" s="32">
        <f t="shared" si="38"/>
        <v>75.90051077059738</v>
      </c>
      <c r="BT14" s="31">
        <f t="shared" si="22"/>
        <v>45.324209840338874</v>
      </c>
      <c r="BU14" s="32">
        <f t="shared" si="23"/>
        <v>58.04716991277975</v>
      </c>
      <c r="BV14" s="32">
        <f t="shared" si="24"/>
        <v>0</v>
      </c>
      <c r="BW14" s="32">
        <f t="shared" si="25"/>
        <v>0</v>
      </c>
      <c r="BX14" s="10">
        <v>243</v>
      </c>
      <c r="BY14" s="10">
        <v>615</v>
      </c>
      <c r="BZ14" s="10">
        <v>28</v>
      </c>
      <c r="CA14" s="31">
        <f t="shared" si="26"/>
        <v>886</v>
      </c>
      <c r="CB14" s="10"/>
      <c r="CC14" s="64" t="s">
        <v>7</v>
      </c>
      <c r="CD14" s="10"/>
      <c r="CE14" s="10"/>
      <c r="CF14" s="10"/>
      <c r="CG14" s="61">
        <f t="shared" si="39"/>
        <v>0</v>
      </c>
      <c r="CH14" s="10"/>
      <c r="CI14" s="10"/>
      <c r="CJ14" s="31">
        <f t="shared" si="40"/>
        <v>34346</v>
      </c>
      <c r="CK14" s="31">
        <f t="shared" si="41"/>
        <v>17704</v>
      </c>
      <c r="CL14" s="31">
        <f t="shared" si="42"/>
        <v>2810</v>
      </c>
      <c r="CM14" s="29">
        <f t="shared" si="27"/>
        <v>54860</v>
      </c>
      <c r="CN14" s="31">
        <f t="shared" si="43"/>
        <v>0</v>
      </c>
      <c r="CO14" s="31">
        <f t="shared" si="44"/>
        <v>0</v>
      </c>
      <c r="CP14" s="10">
        <v>310</v>
      </c>
      <c r="CQ14" s="10">
        <v>26</v>
      </c>
      <c r="CR14" s="10">
        <v>20</v>
      </c>
      <c r="CS14" s="31">
        <f t="shared" si="28"/>
        <v>356</v>
      </c>
      <c r="CT14" s="10"/>
      <c r="CU14" s="10"/>
      <c r="CV14" s="10"/>
      <c r="CW14" s="10"/>
      <c r="CX14" s="10"/>
      <c r="CY14" s="31">
        <f t="shared" si="29"/>
        <v>0</v>
      </c>
      <c r="CZ14" s="10"/>
      <c r="DA14" s="10"/>
      <c r="DE14" s="1"/>
    </row>
    <row r="15" spans="1:109" ht="47.25">
      <c r="A15" s="22">
        <v>10</v>
      </c>
      <c r="B15" s="72" t="s">
        <v>155</v>
      </c>
      <c r="C15" s="10">
        <v>26</v>
      </c>
      <c r="D15" s="10"/>
      <c r="E15" s="10"/>
      <c r="F15" s="29">
        <f t="shared" si="0"/>
        <v>26</v>
      </c>
      <c r="G15" s="10">
        <v>5</v>
      </c>
      <c r="H15" s="10"/>
      <c r="I15" s="10"/>
      <c r="J15" s="31">
        <f t="shared" si="1"/>
        <v>5</v>
      </c>
      <c r="K15" s="10"/>
      <c r="L15" s="10"/>
      <c r="M15" s="31">
        <f t="shared" si="2"/>
        <v>0</v>
      </c>
      <c r="N15" s="42"/>
      <c r="O15" s="42"/>
      <c r="P15" s="42"/>
      <c r="Q15" s="31">
        <f t="shared" si="30"/>
        <v>0</v>
      </c>
      <c r="R15" s="10">
        <v>5879</v>
      </c>
      <c r="S15" s="10"/>
      <c r="T15" s="10"/>
      <c r="U15" s="31">
        <f t="shared" si="3"/>
        <v>5879</v>
      </c>
      <c r="V15" s="10">
        <v>4793</v>
      </c>
      <c r="W15" s="10">
        <v>607</v>
      </c>
      <c r="X15" s="10">
        <v>3761</v>
      </c>
      <c r="Y15" s="32">
        <f t="shared" si="4"/>
        <v>63.97346487497874</v>
      </c>
      <c r="Z15" s="10"/>
      <c r="AA15" s="32">
        <f t="shared" si="5"/>
        <v>0</v>
      </c>
      <c r="AB15" s="10"/>
      <c r="AC15" s="32">
        <f t="shared" si="6"/>
        <v>0</v>
      </c>
      <c r="AD15" s="29">
        <f t="shared" si="31"/>
        <v>3761</v>
      </c>
      <c r="AE15" s="32">
        <f t="shared" si="32"/>
        <v>63.97346487497874</v>
      </c>
      <c r="AF15" s="10">
        <v>2934</v>
      </c>
      <c r="AG15" s="10">
        <v>342</v>
      </c>
      <c r="AH15" s="10">
        <v>200</v>
      </c>
      <c r="AI15" s="10"/>
      <c r="AJ15" s="10"/>
      <c r="AK15" s="31">
        <f t="shared" si="7"/>
        <v>200</v>
      </c>
      <c r="AL15" s="10">
        <v>120</v>
      </c>
      <c r="AM15" s="10">
        <v>64</v>
      </c>
      <c r="AN15" s="10"/>
      <c r="AO15" s="10"/>
      <c r="AP15" s="31">
        <f t="shared" si="8"/>
        <v>0</v>
      </c>
      <c r="AQ15" s="10"/>
      <c r="AR15" s="10"/>
      <c r="AS15" s="10"/>
      <c r="AT15" s="32">
        <f t="shared" si="9"/>
        <v>0</v>
      </c>
      <c r="AU15" s="10"/>
      <c r="AV15" s="32">
        <f t="shared" si="10"/>
        <v>0</v>
      </c>
      <c r="AW15" s="31">
        <f t="shared" si="33"/>
        <v>0</v>
      </c>
      <c r="AX15" s="32">
        <f t="shared" si="11"/>
        <v>0</v>
      </c>
      <c r="AY15" s="10"/>
      <c r="AZ15" s="10"/>
      <c r="BA15" s="10"/>
      <c r="BB15" s="10"/>
      <c r="BC15" s="31">
        <f t="shared" si="12"/>
        <v>0</v>
      </c>
      <c r="BD15" s="10"/>
      <c r="BE15" s="10"/>
      <c r="BF15" s="43">
        <f t="shared" si="34"/>
        <v>5879</v>
      </c>
      <c r="BG15" s="31">
        <f t="shared" si="13"/>
        <v>0</v>
      </c>
      <c r="BH15" s="31">
        <f t="shared" si="14"/>
        <v>0</v>
      </c>
      <c r="BI15" s="31">
        <f t="shared" si="35"/>
        <v>5879</v>
      </c>
      <c r="BJ15" s="31">
        <f t="shared" si="15"/>
        <v>4793</v>
      </c>
      <c r="BK15" s="31">
        <f t="shared" si="16"/>
        <v>607</v>
      </c>
      <c r="BL15" s="31">
        <f t="shared" si="36"/>
        <v>3761</v>
      </c>
      <c r="BM15" s="31">
        <f t="shared" si="17"/>
        <v>0</v>
      </c>
      <c r="BN15" s="31">
        <f t="shared" si="18"/>
        <v>0</v>
      </c>
      <c r="BO15" s="29">
        <f t="shared" si="19"/>
        <v>3761</v>
      </c>
      <c r="BP15" s="31">
        <f t="shared" si="20"/>
        <v>2934</v>
      </c>
      <c r="BQ15" s="31">
        <f t="shared" si="21"/>
        <v>342</v>
      </c>
      <c r="BR15" s="32">
        <f t="shared" si="37"/>
        <v>63.97346487497874</v>
      </c>
      <c r="BS15" s="32">
        <f t="shared" si="38"/>
        <v>0</v>
      </c>
      <c r="BT15" s="31">
        <f t="shared" si="22"/>
        <v>0</v>
      </c>
      <c r="BU15" s="32">
        <f t="shared" si="23"/>
        <v>63.97346487497874</v>
      </c>
      <c r="BV15" s="32">
        <f t="shared" si="24"/>
        <v>61.21427081160025</v>
      </c>
      <c r="BW15" s="32">
        <f t="shared" si="25"/>
        <v>56.34266886326194</v>
      </c>
      <c r="BX15" s="10">
        <v>2048</v>
      </c>
      <c r="BY15" s="10"/>
      <c r="BZ15" s="10"/>
      <c r="CA15" s="31">
        <f t="shared" si="26"/>
        <v>2048</v>
      </c>
      <c r="CB15" s="10">
        <v>1631</v>
      </c>
      <c r="CC15" s="64" t="s">
        <v>7</v>
      </c>
      <c r="CD15" s="10">
        <v>26</v>
      </c>
      <c r="CE15" s="10"/>
      <c r="CF15" s="10"/>
      <c r="CG15" s="61">
        <f t="shared" si="39"/>
        <v>26</v>
      </c>
      <c r="CH15" s="10">
        <v>26</v>
      </c>
      <c r="CI15" s="10">
        <v>17</v>
      </c>
      <c r="CJ15" s="31">
        <f t="shared" si="40"/>
        <v>5835</v>
      </c>
      <c r="CK15" s="31">
        <f t="shared" si="41"/>
        <v>0</v>
      </c>
      <c r="CL15" s="31">
        <f t="shared" si="42"/>
        <v>0</v>
      </c>
      <c r="CM15" s="29">
        <f t="shared" si="27"/>
        <v>5835</v>
      </c>
      <c r="CN15" s="31">
        <f t="shared" si="43"/>
        <v>4591</v>
      </c>
      <c r="CO15" s="31">
        <f t="shared" si="44"/>
        <v>359</v>
      </c>
      <c r="CP15" s="10">
        <v>88</v>
      </c>
      <c r="CQ15" s="10"/>
      <c r="CR15" s="10"/>
      <c r="CS15" s="31">
        <f t="shared" si="28"/>
        <v>88</v>
      </c>
      <c r="CT15" s="10">
        <v>68</v>
      </c>
      <c r="CU15" s="10">
        <v>29</v>
      </c>
      <c r="CV15" s="10"/>
      <c r="CW15" s="10"/>
      <c r="CX15" s="10"/>
      <c r="CY15" s="31">
        <f t="shared" si="29"/>
        <v>0</v>
      </c>
      <c r="CZ15" s="10"/>
      <c r="DA15" s="10"/>
      <c r="DE15" s="1"/>
    </row>
    <row r="16" spans="1:109" ht="63">
      <c r="A16" s="21">
        <v>11</v>
      </c>
      <c r="B16" s="72" t="s">
        <v>156</v>
      </c>
      <c r="C16" s="10">
        <v>5</v>
      </c>
      <c r="D16" s="10"/>
      <c r="E16" s="10"/>
      <c r="F16" s="29">
        <f t="shared" si="0"/>
        <v>5</v>
      </c>
      <c r="G16" s="10">
        <v>3</v>
      </c>
      <c r="H16" s="10"/>
      <c r="I16" s="10"/>
      <c r="J16" s="31">
        <f t="shared" si="1"/>
        <v>3</v>
      </c>
      <c r="K16" s="10"/>
      <c r="L16" s="10"/>
      <c r="M16" s="31">
        <f t="shared" si="2"/>
        <v>0</v>
      </c>
      <c r="N16" s="42"/>
      <c r="O16" s="42"/>
      <c r="P16" s="42"/>
      <c r="Q16" s="31">
        <f t="shared" si="30"/>
        <v>0</v>
      </c>
      <c r="R16" s="10">
        <v>3154</v>
      </c>
      <c r="S16" s="10"/>
      <c r="T16" s="10"/>
      <c r="U16" s="31">
        <f t="shared" si="3"/>
        <v>3154</v>
      </c>
      <c r="V16" s="10">
        <v>754</v>
      </c>
      <c r="W16" s="10">
        <v>201</v>
      </c>
      <c r="X16" s="10">
        <v>919</v>
      </c>
      <c r="Y16" s="32">
        <f t="shared" si="4"/>
        <v>29.137603043753963</v>
      </c>
      <c r="Z16" s="10"/>
      <c r="AA16" s="32">
        <f t="shared" si="5"/>
        <v>0</v>
      </c>
      <c r="AB16" s="10"/>
      <c r="AC16" s="32">
        <f t="shared" si="6"/>
        <v>0</v>
      </c>
      <c r="AD16" s="29">
        <f t="shared" si="31"/>
        <v>919</v>
      </c>
      <c r="AE16" s="32">
        <f t="shared" si="32"/>
        <v>29.137603043753963</v>
      </c>
      <c r="AF16" s="10">
        <v>489</v>
      </c>
      <c r="AG16" s="10">
        <v>131</v>
      </c>
      <c r="AH16" s="10">
        <v>196</v>
      </c>
      <c r="AI16" s="10"/>
      <c r="AJ16" s="10"/>
      <c r="AK16" s="31">
        <f t="shared" si="7"/>
        <v>196</v>
      </c>
      <c r="AL16" s="10">
        <v>51</v>
      </c>
      <c r="AM16" s="10">
        <v>24</v>
      </c>
      <c r="AN16" s="10"/>
      <c r="AO16" s="10"/>
      <c r="AP16" s="31">
        <f t="shared" si="8"/>
        <v>0</v>
      </c>
      <c r="AQ16" s="10"/>
      <c r="AR16" s="10"/>
      <c r="AS16" s="10"/>
      <c r="AT16" s="32">
        <f t="shared" si="9"/>
        <v>0</v>
      </c>
      <c r="AU16" s="10"/>
      <c r="AV16" s="32">
        <f t="shared" si="10"/>
        <v>0</v>
      </c>
      <c r="AW16" s="31">
        <f t="shared" si="33"/>
        <v>0</v>
      </c>
      <c r="AX16" s="32">
        <f t="shared" si="11"/>
        <v>0</v>
      </c>
      <c r="AY16" s="10"/>
      <c r="AZ16" s="10"/>
      <c r="BA16" s="10"/>
      <c r="BB16" s="10"/>
      <c r="BC16" s="31">
        <f t="shared" si="12"/>
        <v>0</v>
      </c>
      <c r="BD16" s="10"/>
      <c r="BE16" s="10"/>
      <c r="BF16" s="43">
        <f t="shared" si="34"/>
        <v>3154</v>
      </c>
      <c r="BG16" s="31">
        <f t="shared" si="13"/>
        <v>0</v>
      </c>
      <c r="BH16" s="31">
        <f t="shared" si="14"/>
        <v>0</v>
      </c>
      <c r="BI16" s="31">
        <f t="shared" si="35"/>
        <v>3154</v>
      </c>
      <c r="BJ16" s="31">
        <f t="shared" si="15"/>
        <v>754</v>
      </c>
      <c r="BK16" s="31">
        <f t="shared" si="16"/>
        <v>201</v>
      </c>
      <c r="BL16" s="31">
        <f t="shared" si="36"/>
        <v>919</v>
      </c>
      <c r="BM16" s="31">
        <f t="shared" si="17"/>
        <v>0</v>
      </c>
      <c r="BN16" s="31">
        <f t="shared" si="18"/>
        <v>0</v>
      </c>
      <c r="BO16" s="29">
        <f t="shared" si="19"/>
        <v>919</v>
      </c>
      <c r="BP16" s="31">
        <f t="shared" si="20"/>
        <v>489</v>
      </c>
      <c r="BQ16" s="31">
        <f t="shared" si="21"/>
        <v>131</v>
      </c>
      <c r="BR16" s="32">
        <f t="shared" si="37"/>
        <v>29.137603043753963</v>
      </c>
      <c r="BS16" s="32">
        <f t="shared" si="38"/>
        <v>0</v>
      </c>
      <c r="BT16" s="31">
        <f t="shared" si="22"/>
        <v>0</v>
      </c>
      <c r="BU16" s="32">
        <f t="shared" si="23"/>
        <v>29.137603043753963</v>
      </c>
      <c r="BV16" s="32">
        <f t="shared" si="24"/>
        <v>64.85411140583554</v>
      </c>
      <c r="BW16" s="32">
        <f t="shared" si="25"/>
        <v>65.17412935323384</v>
      </c>
      <c r="BX16" s="10">
        <v>70</v>
      </c>
      <c r="BY16" s="10"/>
      <c r="BZ16" s="10"/>
      <c r="CA16" s="31">
        <f t="shared" si="26"/>
        <v>70</v>
      </c>
      <c r="CB16" s="10">
        <v>49</v>
      </c>
      <c r="CC16" s="64" t="s">
        <v>7</v>
      </c>
      <c r="CD16" s="10"/>
      <c r="CE16" s="10"/>
      <c r="CF16" s="10"/>
      <c r="CG16" s="61">
        <f t="shared" si="39"/>
        <v>0</v>
      </c>
      <c r="CH16" s="10"/>
      <c r="CI16" s="10"/>
      <c r="CJ16" s="31">
        <f t="shared" si="40"/>
        <v>989</v>
      </c>
      <c r="CK16" s="31">
        <f t="shared" si="41"/>
        <v>0</v>
      </c>
      <c r="CL16" s="31">
        <f t="shared" si="42"/>
        <v>0</v>
      </c>
      <c r="CM16" s="29">
        <f t="shared" si="27"/>
        <v>989</v>
      </c>
      <c r="CN16" s="31">
        <f t="shared" si="43"/>
        <v>538</v>
      </c>
      <c r="CO16" s="31">
        <f t="shared" si="44"/>
        <v>131</v>
      </c>
      <c r="CP16" s="10">
        <v>114</v>
      </c>
      <c r="CQ16" s="10"/>
      <c r="CR16" s="10"/>
      <c r="CS16" s="31">
        <f t="shared" si="28"/>
        <v>114</v>
      </c>
      <c r="CT16" s="10">
        <v>26</v>
      </c>
      <c r="CU16" s="10"/>
      <c r="CV16" s="10"/>
      <c r="CW16" s="10"/>
      <c r="CX16" s="10"/>
      <c r="CY16" s="31">
        <f t="shared" si="29"/>
        <v>0</v>
      </c>
      <c r="CZ16" s="10"/>
      <c r="DA16" s="10"/>
      <c r="DE16" s="1"/>
    </row>
    <row r="17" spans="1:109" ht="47.25">
      <c r="A17" s="22">
        <v>12</v>
      </c>
      <c r="B17" s="72" t="s">
        <v>157</v>
      </c>
      <c r="C17" s="10">
        <v>15</v>
      </c>
      <c r="D17" s="10"/>
      <c r="E17" s="10">
        <v>1</v>
      </c>
      <c r="F17" s="29">
        <f t="shared" si="0"/>
        <v>16</v>
      </c>
      <c r="G17" s="10">
        <v>2</v>
      </c>
      <c r="H17" s="10"/>
      <c r="I17" s="10"/>
      <c r="J17" s="31">
        <f t="shared" si="1"/>
        <v>2</v>
      </c>
      <c r="K17" s="10"/>
      <c r="L17" s="10"/>
      <c r="M17" s="31">
        <f t="shared" si="2"/>
        <v>0</v>
      </c>
      <c r="N17" s="42"/>
      <c r="O17" s="42"/>
      <c r="P17" s="42"/>
      <c r="Q17" s="31">
        <f t="shared" si="30"/>
        <v>0</v>
      </c>
      <c r="R17" s="10">
        <v>9893</v>
      </c>
      <c r="S17" s="10"/>
      <c r="T17" s="10">
        <v>81</v>
      </c>
      <c r="U17" s="31">
        <f t="shared" si="3"/>
        <v>9974</v>
      </c>
      <c r="V17" s="10">
        <v>4268</v>
      </c>
      <c r="W17" s="10">
        <v>3201</v>
      </c>
      <c r="X17" s="10">
        <v>4946</v>
      </c>
      <c r="Y17" s="32">
        <f t="shared" si="4"/>
        <v>49.994945921358536</v>
      </c>
      <c r="Z17" s="10"/>
      <c r="AA17" s="32">
        <f t="shared" si="5"/>
        <v>0</v>
      </c>
      <c r="AB17" s="10">
        <v>60</v>
      </c>
      <c r="AC17" s="32">
        <f t="shared" si="6"/>
        <v>74.07407407407408</v>
      </c>
      <c r="AD17" s="29">
        <f t="shared" si="31"/>
        <v>5006</v>
      </c>
      <c r="AE17" s="32">
        <f t="shared" si="32"/>
        <v>50.19049528774815</v>
      </c>
      <c r="AF17" s="10">
        <v>2503</v>
      </c>
      <c r="AG17" s="10">
        <v>1590</v>
      </c>
      <c r="AH17" s="10">
        <v>374</v>
      </c>
      <c r="AI17" s="10"/>
      <c r="AJ17" s="10">
        <v>4</v>
      </c>
      <c r="AK17" s="31">
        <f t="shared" si="7"/>
        <v>378</v>
      </c>
      <c r="AL17" s="10">
        <v>12</v>
      </c>
      <c r="AM17" s="10">
        <v>8</v>
      </c>
      <c r="AN17" s="10"/>
      <c r="AO17" s="10"/>
      <c r="AP17" s="31">
        <f t="shared" si="8"/>
        <v>0</v>
      </c>
      <c r="AQ17" s="10"/>
      <c r="AR17" s="10"/>
      <c r="AS17" s="10"/>
      <c r="AT17" s="32">
        <f t="shared" si="9"/>
        <v>0</v>
      </c>
      <c r="AU17" s="10"/>
      <c r="AV17" s="32">
        <f t="shared" si="10"/>
        <v>0</v>
      </c>
      <c r="AW17" s="31">
        <f t="shared" si="33"/>
        <v>0</v>
      </c>
      <c r="AX17" s="32">
        <f t="shared" si="11"/>
        <v>0</v>
      </c>
      <c r="AY17" s="10"/>
      <c r="AZ17" s="10"/>
      <c r="BA17" s="10"/>
      <c r="BB17" s="10"/>
      <c r="BC17" s="31">
        <f t="shared" si="12"/>
        <v>0</v>
      </c>
      <c r="BD17" s="10"/>
      <c r="BE17" s="10"/>
      <c r="BF17" s="43">
        <f t="shared" si="34"/>
        <v>9893</v>
      </c>
      <c r="BG17" s="31">
        <f t="shared" si="13"/>
        <v>0</v>
      </c>
      <c r="BH17" s="31">
        <f t="shared" si="14"/>
        <v>81</v>
      </c>
      <c r="BI17" s="31">
        <f t="shared" si="35"/>
        <v>9974</v>
      </c>
      <c r="BJ17" s="31">
        <f t="shared" si="15"/>
        <v>4268</v>
      </c>
      <c r="BK17" s="31">
        <f t="shared" si="16"/>
        <v>3201</v>
      </c>
      <c r="BL17" s="31">
        <f t="shared" si="36"/>
        <v>4946</v>
      </c>
      <c r="BM17" s="31">
        <f t="shared" si="17"/>
        <v>0</v>
      </c>
      <c r="BN17" s="31">
        <f t="shared" si="18"/>
        <v>60</v>
      </c>
      <c r="BO17" s="29">
        <f t="shared" si="19"/>
        <v>5006</v>
      </c>
      <c r="BP17" s="31">
        <f t="shared" si="20"/>
        <v>2503</v>
      </c>
      <c r="BQ17" s="31">
        <f t="shared" si="21"/>
        <v>1590</v>
      </c>
      <c r="BR17" s="32">
        <f t="shared" si="37"/>
        <v>49.994945921358536</v>
      </c>
      <c r="BS17" s="32">
        <f t="shared" si="38"/>
        <v>0</v>
      </c>
      <c r="BT17" s="31">
        <f t="shared" si="22"/>
        <v>74.07407407407408</v>
      </c>
      <c r="BU17" s="32">
        <f t="shared" si="23"/>
        <v>50.19049528774815</v>
      </c>
      <c r="BV17" s="32">
        <f t="shared" si="24"/>
        <v>58.64573570759138</v>
      </c>
      <c r="BW17" s="32">
        <f t="shared" si="25"/>
        <v>49.671977507029055</v>
      </c>
      <c r="BX17" s="10"/>
      <c r="BY17" s="10"/>
      <c r="BZ17" s="10"/>
      <c r="CA17" s="31">
        <f t="shared" si="26"/>
        <v>0</v>
      </c>
      <c r="CB17" s="10"/>
      <c r="CC17" s="64" t="s">
        <v>7</v>
      </c>
      <c r="CD17" s="10"/>
      <c r="CE17" s="10"/>
      <c r="CF17" s="10"/>
      <c r="CG17" s="61">
        <f t="shared" si="39"/>
        <v>0</v>
      </c>
      <c r="CH17" s="10"/>
      <c r="CI17" s="10"/>
      <c r="CJ17" s="31">
        <f t="shared" si="40"/>
        <v>4946</v>
      </c>
      <c r="CK17" s="31">
        <f t="shared" si="41"/>
        <v>0</v>
      </c>
      <c r="CL17" s="31">
        <f t="shared" si="42"/>
        <v>60</v>
      </c>
      <c r="CM17" s="29">
        <f t="shared" si="27"/>
        <v>5006</v>
      </c>
      <c r="CN17" s="31">
        <f t="shared" si="43"/>
        <v>2503</v>
      </c>
      <c r="CO17" s="31">
        <f t="shared" si="44"/>
        <v>1590</v>
      </c>
      <c r="CP17" s="10"/>
      <c r="CQ17" s="10"/>
      <c r="CR17" s="10"/>
      <c r="CS17" s="31">
        <f t="shared" si="28"/>
        <v>0</v>
      </c>
      <c r="CT17" s="10"/>
      <c r="CU17" s="10"/>
      <c r="CV17" s="10"/>
      <c r="CW17" s="10"/>
      <c r="CX17" s="10"/>
      <c r="CY17" s="31">
        <f t="shared" si="29"/>
        <v>0</v>
      </c>
      <c r="CZ17" s="10"/>
      <c r="DA17" s="10"/>
      <c r="DE17" s="1"/>
    </row>
    <row r="18" spans="1:109" ht="63">
      <c r="A18" s="22">
        <v>13</v>
      </c>
      <c r="B18" s="72" t="s">
        <v>158</v>
      </c>
      <c r="C18" s="10">
        <v>10</v>
      </c>
      <c r="D18" s="10"/>
      <c r="E18" s="10">
        <v>2</v>
      </c>
      <c r="F18" s="29">
        <f t="shared" si="0"/>
        <v>12</v>
      </c>
      <c r="G18" s="10">
        <v>8</v>
      </c>
      <c r="H18" s="10"/>
      <c r="I18" s="10">
        <v>2</v>
      </c>
      <c r="J18" s="31">
        <f t="shared" si="1"/>
        <v>10</v>
      </c>
      <c r="K18" s="10"/>
      <c r="L18" s="10"/>
      <c r="M18" s="31">
        <f t="shared" si="2"/>
        <v>0</v>
      </c>
      <c r="N18" s="42"/>
      <c r="O18" s="42"/>
      <c r="P18" s="42"/>
      <c r="Q18" s="31">
        <f t="shared" si="30"/>
        <v>0</v>
      </c>
      <c r="R18" s="10">
        <v>38227</v>
      </c>
      <c r="S18" s="10"/>
      <c r="T18" s="10">
        <v>351</v>
      </c>
      <c r="U18" s="31">
        <f t="shared" si="3"/>
        <v>38578</v>
      </c>
      <c r="V18" s="10">
        <v>12062</v>
      </c>
      <c r="W18" s="10">
        <v>10594</v>
      </c>
      <c r="X18" s="10">
        <v>19773</v>
      </c>
      <c r="Y18" s="32">
        <f t="shared" si="4"/>
        <v>51.72522039396239</v>
      </c>
      <c r="Z18" s="10"/>
      <c r="AA18" s="32">
        <f t="shared" si="5"/>
        <v>0</v>
      </c>
      <c r="AB18" s="10">
        <v>69</v>
      </c>
      <c r="AC18" s="32">
        <f t="shared" si="6"/>
        <v>19.65811965811966</v>
      </c>
      <c r="AD18" s="29">
        <f t="shared" si="31"/>
        <v>19842</v>
      </c>
      <c r="AE18" s="32">
        <f t="shared" si="32"/>
        <v>51.43345948468039</v>
      </c>
      <c r="AF18" s="10">
        <v>7069</v>
      </c>
      <c r="AG18" s="10">
        <v>5497</v>
      </c>
      <c r="AH18" s="10">
        <v>1797</v>
      </c>
      <c r="AI18" s="10"/>
      <c r="AJ18" s="10">
        <v>5</v>
      </c>
      <c r="AK18" s="31">
        <f t="shared" si="7"/>
        <v>1802</v>
      </c>
      <c r="AL18" s="10">
        <v>470</v>
      </c>
      <c r="AM18" s="10">
        <v>957</v>
      </c>
      <c r="AN18" s="10"/>
      <c r="AO18" s="10">
        <v>3355</v>
      </c>
      <c r="AP18" s="31">
        <f t="shared" si="8"/>
        <v>3355</v>
      </c>
      <c r="AQ18" s="10">
        <v>875</v>
      </c>
      <c r="AR18" s="10">
        <v>3355</v>
      </c>
      <c r="AS18" s="10"/>
      <c r="AT18" s="32">
        <f t="shared" si="9"/>
        <v>0</v>
      </c>
      <c r="AU18" s="10">
        <v>3355</v>
      </c>
      <c r="AV18" s="32">
        <f t="shared" si="10"/>
        <v>100.00000000000001</v>
      </c>
      <c r="AW18" s="31">
        <f t="shared" si="33"/>
        <v>3355</v>
      </c>
      <c r="AX18" s="32">
        <f t="shared" si="11"/>
        <v>100.00000000000001</v>
      </c>
      <c r="AY18" s="10">
        <v>875</v>
      </c>
      <c r="AZ18" s="10">
        <v>3355</v>
      </c>
      <c r="BA18" s="10"/>
      <c r="BB18" s="10">
        <v>1038</v>
      </c>
      <c r="BC18" s="31">
        <f t="shared" si="12"/>
        <v>1038</v>
      </c>
      <c r="BD18" s="10">
        <v>321</v>
      </c>
      <c r="BE18" s="10">
        <v>1038</v>
      </c>
      <c r="BF18" s="43">
        <f t="shared" si="34"/>
        <v>38227</v>
      </c>
      <c r="BG18" s="31">
        <f t="shared" si="13"/>
        <v>0</v>
      </c>
      <c r="BH18" s="31">
        <f t="shared" si="14"/>
        <v>3706</v>
      </c>
      <c r="BI18" s="31">
        <f t="shared" si="35"/>
        <v>41933</v>
      </c>
      <c r="BJ18" s="31">
        <f t="shared" si="15"/>
        <v>12937</v>
      </c>
      <c r="BK18" s="31">
        <f t="shared" si="16"/>
        <v>13949</v>
      </c>
      <c r="BL18" s="31">
        <f t="shared" si="36"/>
        <v>19773</v>
      </c>
      <c r="BM18" s="31">
        <f t="shared" si="17"/>
        <v>0</v>
      </c>
      <c r="BN18" s="31">
        <f t="shared" si="18"/>
        <v>3424</v>
      </c>
      <c r="BO18" s="29">
        <f t="shared" si="19"/>
        <v>23197</v>
      </c>
      <c r="BP18" s="31">
        <f t="shared" si="20"/>
        <v>7944</v>
      </c>
      <c r="BQ18" s="31">
        <f t="shared" si="21"/>
        <v>8852</v>
      </c>
      <c r="BR18" s="32">
        <f t="shared" si="37"/>
        <v>51.72522039396239</v>
      </c>
      <c r="BS18" s="32">
        <f t="shared" si="38"/>
        <v>0</v>
      </c>
      <c r="BT18" s="31">
        <f t="shared" si="22"/>
        <v>92.3907177549919</v>
      </c>
      <c r="BU18" s="32">
        <f t="shared" si="23"/>
        <v>55.3191996756731</v>
      </c>
      <c r="BV18" s="32">
        <f t="shared" si="24"/>
        <v>61.40527170132179</v>
      </c>
      <c r="BW18" s="32">
        <f t="shared" si="25"/>
        <v>63.4597462183669</v>
      </c>
      <c r="BX18" s="10">
        <v>7770</v>
      </c>
      <c r="BY18" s="10"/>
      <c r="BZ18" s="10"/>
      <c r="CA18" s="31">
        <f t="shared" si="26"/>
        <v>7770</v>
      </c>
      <c r="CB18" s="10">
        <v>3146</v>
      </c>
      <c r="CC18" s="64" t="s">
        <v>7</v>
      </c>
      <c r="CD18" s="10"/>
      <c r="CE18" s="10"/>
      <c r="CF18" s="10"/>
      <c r="CG18" s="61">
        <f t="shared" si="39"/>
        <v>0</v>
      </c>
      <c r="CH18" s="10"/>
      <c r="CI18" s="10"/>
      <c r="CJ18" s="31">
        <f t="shared" si="40"/>
        <v>27543</v>
      </c>
      <c r="CK18" s="31">
        <f t="shared" si="41"/>
        <v>0</v>
      </c>
      <c r="CL18" s="31">
        <f t="shared" si="42"/>
        <v>3424</v>
      </c>
      <c r="CM18" s="29">
        <f t="shared" si="27"/>
        <v>30967</v>
      </c>
      <c r="CN18" s="31">
        <f t="shared" si="43"/>
        <v>11090</v>
      </c>
      <c r="CO18" s="31">
        <f t="shared" si="44"/>
        <v>8852</v>
      </c>
      <c r="CP18" s="10">
        <v>582</v>
      </c>
      <c r="CQ18" s="10"/>
      <c r="CR18" s="10"/>
      <c r="CS18" s="31">
        <f t="shared" si="28"/>
        <v>582</v>
      </c>
      <c r="CT18" s="10">
        <v>157</v>
      </c>
      <c r="CU18" s="10">
        <v>161</v>
      </c>
      <c r="CV18" s="10">
        <v>2</v>
      </c>
      <c r="CW18" s="10"/>
      <c r="CX18" s="10"/>
      <c r="CY18" s="31">
        <f t="shared" si="29"/>
        <v>2</v>
      </c>
      <c r="CZ18" s="10"/>
      <c r="DA18" s="10"/>
      <c r="DE18" s="1"/>
    </row>
    <row r="19" spans="1:109" ht="31.5">
      <c r="A19" s="21">
        <v>14</v>
      </c>
      <c r="B19" s="72" t="s">
        <v>159</v>
      </c>
      <c r="C19" s="10">
        <v>10</v>
      </c>
      <c r="D19" s="10"/>
      <c r="E19" s="10"/>
      <c r="F19" s="29">
        <f t="shared" si="0"/>
        <v>10</v>
      </c>
      <c r="G19" s="10">
        <v>7</v>
      </c>
      <c r="H19" s="10"/>
      <c r="I19" s="10"/>
      <c r="J19" s="31">
        <f t="shared" si="1"/>
        <v>7</v>
      </c>
      <c r="K19" s="10"/>
      <c r="L19" s="10"/>
      <c r="M19" s="31">
        <f t="shared" si="2"/>
        <v>0</v>
      </c>
      <c r="N19" s="42"/>
      <c r="O19" s="42"/>
      <c r="P19" s="42"/>
      <c r="Q19" s="31">
        <f t="shared" si="30"/>
        <v>0</v>
      </c>
      <c r="R19" s="10">
        <v>12003</v>
      </c>
      <c r="S19" s="10"/>
      <c r="T19" s="10"/>
      <c r="U19" s="31">
        <f t="shared" si="3"/>
        <v>12003</v>
      </c>
      <c r="V19" s="10">
        <v>3021</v>
      </c>
      <c r="W19" s="10">
        <v>4320</v>
      </c>
      <c r="X19" s="10">
        <v>5362</v>
      </c>
      <c r="Y19" s="32">
        <f t="shared" si="4"/>
        <v>44.672165292010334</v>
      </c>
      <c r="Z19" s="10"/>
      <c r="AA19" s="32">
        <f t="shared" si="5"/>
        <v>0</v>
      </c>
      <c r="AB19" s="10"/>
      <c r="AC19" s="32">
        <f t="shared" si="6"/>
        <v>0</v>
      </c>
      <c r="AD19" s="29">
        <f t="shared" si="31"/>
        <v>5362</v>
      </c>
      <c r="AE19" s="32">
        <f t="shared" si="32"/>
        <v>44.672165292010334</v>
      </c>
      <c r="AF19" s="10">
        <v>1773</v>
      </c>
      <c r="AG19" s="10">
        <v>2067</v>
      </c>
      <c r="AH19" s="10">
        <v>218</v>
      </c>
      <c r="AI19" s="10"/>
      <c r="AJ19" s="10"/>
      <c r="AK19" s="31">
        <f t="shared" si="7"/>
        <v>218</v>
      </c>
      <c r="AL19" s="10">
        <v>81</v>
      </c>
      <c r="AM19" s="10">
        <v>42</v>
      </c>
      <c r="AN19" s="10"/>
      <c r="AO19" s="10"/>
      <c r="AP19" s="31">
        <f t="shared" si="8"/>
        <v>0</v>
      </c>
      <c r="AQ19" s="10"/>
      <c r="AR19" s="10"/>
      <c r="AS19" s="10"/>
      <c r="AT19" s="32">
        <f t="shared" si="9"/>
        <v>0</v>
      </c>
      <c r="AU19" s="10"/>
      <c r="AV19" s="32">
        <f t="shared" si="10"/>
        <v>0</v>
      </c>
      <c r="AW19" s="31">
        <f t="shared" si="33"/>
        <v>0</v>
      </c>
      <c r="AX19" s="32">
        <f t="shared" si="11"/>
        <v>0</v>
      </c>
      <c r="AY19" s="10"/>
      <c r="AZ19" s="10"/>
      <c r="BA19" s="10"/>
      <c r="BB19" s="10"/>
      <c r="BC19" s="31">
        <f t="shared" si="12"/>
        <v>0</v>
      </c>
      <c r="BD19" s="10"/>
      <c r="BE19" s="10"/>
      <c r="BF19" s="43">
        <f t="shared" si="34"/>
        <v>12003</v>
      </c>
      <c r="BG19" s="31">
        <f t="shared" si="13"/>
        <v>0</v>
      </c>
      <c r="BH19" s="31">
        <f t="shared" si="14"/>
        <v>0</v>
      </c>
      <c r="BI19" s="31">
        <f t="shared" si="35"/>
        <v>12003</v>
      </c>
      <c r="BJ19" s="31">
        <f t="shared" si="15"/>
        <v>3021</v>
      </c>
      <c r="BK19" s="31">
        <f t="shared" si="16"/>
        <v>4320</v>
      </c>
      <c r="BL19" s="31">
        <f t="shared" si="36"/>
        <v>5362</v>
      </c>
      <c r="BM19" s="31">
        <f t="shared" si="17"/>
        <v>0</v>
      </c>
      <c r="BN19" s="31">
        <f t="shared" si="18"/>
        <v>0</v>
      </c>
      <c r="BO19" s="29">
        <f t="shared" si="19"/>
        <v>5362</v>
      </c>
      <c r="BP19" s="31">
        <f t="shared" si="20"/>
        <v>1773</v>
      </c>
      <c r="BQ19" s="31">
        <f t="shared" si="21"/>
        <v>2067</v>
      </c>
      <c r="BR19" s="32">
        <f t="shared" si="37"/>
        <v>44.672165292010334</v>
      </c>
      <c r="BS19" s="32">
        <f t="shared" si="38"/>
        <v>0</v>
      </c>
      <c r="BT19" s="31">
        <f t="shared" si="22"/>
        <v>0</v>
      </c>
      <c r="BU19" s="32">
        <f t="shared" si="23"/>
        <v>44.672165292010334</v>
      </c>
      <c r="BV19" s="32">
        <f t="shared" si="24"/>
        <v>58.68917576961271</v>
      </c>
      <c r="BW19" s="32">
        <f t="shared" si="25"/>
        <v>47.84722222222222</v>
      </c>
      <c r="BX19" s="10"/>
      <c r="BY19" s="10"/>
      <c r="BZ19" s="10"/>
      <c r="CA19" s="31">
        <f t="shared" si="26"/>
        <v>0</v>
      </c>
      <c r="CB19" s="10"/>
      <c r="CC19" s="64" t="s">
        <v>7</v>
      </c>
      <c r="CD19" s="10">
        <v>3</v>
      </c>
      <c r="CE19" s="10"/>
      <c r="CF19" s="10"/>
      <c r="CG19" s="61">
        <f t="shared" si="39"/>
        <v>3</v>
      </c>
      <c r="CH19" s="10"/>
      <c r="CI19" s="10">
        <v>3</v>
      </c>
      <c r="CJ19" s="31">
        <f t="shared" si="40"/>
        <v>5365</v>
      </c>
      <c r="CK19" s="31">
        <f t="shared" si="41"/>
        <v>0</v>
      </c>
      <c r="CL19" s="31">
        <f t="shared" si="42"/>
        <v>0</v>
      </c>
      <c r="CM19" s="29">
        <f t="shared" si="27"/>
        <v>5365</v>
      </c>
      <c r="CN19" s="31">
        <f t="shared" si="43"/>
        <v>1773</v>
      </c>
      <c r="CO19" s="31">
        <f t="shared" si="44"/>
        <v>2070</v>
      </c>
      <c r="CP19" s="10">
        <v>694</v>
      </c>
      <c r="CQ19" s="10"/>
      <c r="CR19" s="10"/>
      <c r="CS19" s="31">
        <f t="shared" si="28"/>
        <v>694</v>
      </c>
      <c r="CT19" s="10">
        <v>89</v>
      </c>
      <c r="CU19" s="10">
        <v>283</v>
      </c>
      <c r="CV19" s="10"/>
      <c r="CW19" s="10"/>
      <c r="CX19" s="10"/>
      <c r="CY19" s="31">
        <f t="shared" si="29"/>
        <v>0</v>
      </c>
      <c r="CZ19" s="10"/>
      <c r="DA19" s="10"/>
      <c r="DE19" s="1"/>
    </row>
    <row r="20" spans="1:109" ht="31.5">
      <c r="A20" s="22">
        <v>15</v>
      </c>
      <c r="B20" s="72" t="s">
        <v>160</v>
      </c>
      <c r="C20" s="10">
        <v>16</v>
      </c>
      <c r="D20" s="10"/>
      <c r="E20" s="10"/>
      <c r="F20" s="29">
        <f t="shared" si="0"/>
        <v>16</v>
      </c>
      <c r="G20" s="10"/>
      <c r="H20" s="10"/>
      <c r="I20" s="10"/>
      <c r="J20" s="31">
        <f t="shared" si="1"/>
        <v>0</v>
      </c>
      <c r="K20" s="10"/>
      <c r="L20" s="10"/>
      <c r="M20" s="31">
        <f t="shared" si="2"/>
        <v>0</v>
      </c>
      <c r="N20" s="42"/>
      <c r="O20" s="42"/>
      <c r="P20" s="42"/>
      <c r="Q20" s="31">
        <f t="shared" si="30"/>
        <v>0</v>
      </c>
      <c r="R20" s="10">
        <v>22694</v>
      </c>
      <c r="S20" s="10"/>
      <c r="T20" s="10"/>
      <c r="U20" s="31">
        <f t="shared" si="3"/>
        <v>22694</v>
      </c>
      <c r="V20" s="10">
        <v>5548</v>
      </c>
      <c r="W20" s="10">
        <v>7230</v>
      </c>
      <c r="X20" s="10">
        <v>20465</v>
      </c>
      <c r="Y20" s="32">
        <f t="shared" si="4"/>
        <v>90.17802062219089</v>
      </c>
      <c r="Z20" s="10"/>
      <c r="AA20" s="32">
        <f t="shared" si="5"/>
        <v>0</v>
      </c>
      <c r="AB20" s="10"/>
      <c r="AC20" s="32">
        <f t="shared" si="6"/>
        <v>0</v>
      </c>
      <c r="AD20" s="29">
        <f t="shared" si="31"/>
        <v>20465</v>
      </c>
      <c r="AE20" s="32">
        <f t="shared" si="32"/>
        <v>90.17802062219089</v>
      </c>
      <c r="AF20" s="10">
        <v>5045</v>
      </c>
      <c r="AG20" s="10">
        <v>6583</v>
      </c>
      <c r="AH20" s="10">
        <v>1770</v>
      </c>
      <c r="AI20" s="10"/>
      <c r="AJ20" s="10"/>
      <c r="AK20" s="31">
        <f t="shared" si="7"/>
        <v>1770</v>
      </c>
      <c r="AL20" s="10">
        <v>248</v>
      </c>
      <c r="AM20" s="10">
        <v>914</v>
      </c>
      <c r="AN20" s="10"/>
      <c r="AO20" s="10"/>
      <c r="AP20" s="31">
        <f t="shared" si="8"/>
        <v>0</v>
      </c>
      <c r="AQ20" s="10"/>
      <c r="AR20" s="10"/>
      <c r="AS20" s="10"/>
      <c r="AT20" s="32">
        <f t="shared" si="9"/>
        <v>0</v>
      </c>
      <c r="AU20" s="10"/>
      <c r="AV20" s="32">
        <f t="shared" si="10"/>
        <v>0</v>
      </c>
      <c r="AW20" s="31">
        <f t="shared" si="33"/>
        <v>0</v>
      </c>
      <c r="AX20" s="32">
        <f t="shared" si="11"/>
        <v>0</v>
      </c>
      <c r="AY20" s="10"/>
      <c r="AZ20" s="10"/>
      <c r="BA20" s="10"/>
      <c r="BB20" s="10"/>
      <c r="BC20" s="31">
        <f t="shared" si="12"/>
        <v>0</v>
      </c>
      <c r="BD20" s="10"/>
      <c r="BE20" s="10"/>
      <c r="BF20" s="43">
        <f t="shared" si="34"/>
        <v>22694</v>
      </c>
      <c r="BG20" s="31">
        <f t="shared" si="13"/>
        <v>0</v>
      </c>
      <c r="BH20" s="31">
        <f t="shared" si="14"/>
        <v>0</v>
      </c>
      <c r="BI20" s="31">
        <f t="shared" si="35"/>
        <v>22694</v>
      </c>
      <c r="BJ20" s="31">
        <f t="shared" si="15"/>
        <v>5548</v>
      </c>
      <c r="BK20" s="31">
        <f t="shared" si="16"/>
        <v>7230</v>
      </c>
      <c r="BL20" s="31">
        <f t="shared" si="36"/>
        <v>20465</v>
      </c>
      <c r="BM20" s="31">
        <f t="shared" si="17"/>
        <v>0</v>
      </c>
      <c r="BN20" s="31">
        <f t="shared" si="18"/>
        <v>0</v>
      </c>
      <c r="BO20" s="29">
        <f t="shared" si="19"/>
        <v>20465</v>
      </c>
      <c r="BP20" s="31">
        <f t="shared" si="20"/>
        <v>5045</v>
      </c>
      <c r="BQ20" s="31">
        <f t="shared" si="21"/>
        <v>6583</v>
      </c>
      <c r="BR20" s="32">
        <f t="shared" si="37"/>
        <v>90.17802062219089</v>
      </c>
      <c r="BS20" s="32">
        <f t="shared" si="38"/>
        <v>0</v>
      </c>
      <c r="BT20" s="31">
        <f t="shared" si="22"/>
        <v>0</v>
      </c>
      <c r="BU20" s="32">
        <f t="shared" si="23"/>
        <v>90.17802062219089</v>
      </c>
      <c r="BV20" s="32">
        <f t="shared" si="24"/>
        <v>90.93366979091564</v>
      </c>
      <c r="BW20" s="32">
        <f t="shared" si="25"/>
        <v>91.0511756569848</v>
      </c>
      <c r="BX20" s="10">
        <v>12584</v>
      </c>
      <c r="BY20" s="10"/>
      <c r="BZ20" s="10"/>
      <c r="CA20" s="31">
        <f t="shared" si="26"/>
        <v>12584</v>
      </c>
      <c r="CB20" s="10">
        <v>4219</v>
      </c>
      <c r="CC20" s="64" t="s">
        <v>7</v>
      </c>
      <c r="CD20" s="10"/>
      <c r="CE20" s="10"/>
      <c r="CF20" s="10"/>
      <c r="CG20" s="61">
        <f t="shared" si="39"/>
        <v>0</v>
      </c>
      <c r="CH20" s="10"/>
      <c r="CI20" s="10"/>
      <c r="CJ20" s="31">
        <f t="shared" si="40"/>
        <v>33049</v>
      </c>
      <c r="CK20" s="31">
        <f t="shared" si="41"/>
        <v>0</v>
      </c>
      <c r="CL20" s="31">
        <f t="shared" si="42"/>
        <v>0</v>
      </c>
      <c r="CM20" s="29">
        <f t="shared" si="27"/>
        <v>33049</v>
      </c>
      <c r="CN20" s="31">
        <f t="shared" si="43"/>
        <v>9264</v>
      </c>
      <c r="CO20" s="31">
        <f t="shared" si="44"/>
        <v>6583</v>
      </c>
      <c r="CP20" s="10">
        <v>136</v>
      </c>
      <c r="CQ20" s="10"/>
      <c r="CR20" s="10"/>
      <c r="CS20" s="31">
        <f t="shared" si="28"/>
        <v>136</v>
      </c>
      <c r="CT20" s="10">
        <v>45</v>
      </c>
      <c r="CU20" s="10">
        <v>46</v>
      </c>
      <c r="CV20" s="10"/>
      <c r="CW20" s="10"/>
      <c r="CX20" s="10"/>
      <c r="CY20" s="31">
        <f t="shared" si="29"/>
        <v>0</v>
      </c>
      <c r="CZ20" s="10"/>
      <c r="DA20" s="10"/>
      <c r="DE20" s="1"/>
    </row>
    <row r="21" spans="1:109" ht="31.5">
      <c r="A21" s="22">
        <v>16</v>
      </c>
      <c r="B21" s="72" t="s">
        <v>161</v>
      </c>
      <c r="C21" s="10">
        <v>10</v>
      </c>
      <c r="D21" s="10"/>
      <c r="E21" s="10"/>
      <c r="F21" s="29">
        <f t="shared" si="0"/>
        <v>10</v>
      </c>
      <c r="G21" s="10">
        <v>3</v>
      </c>
      <c r="H21" s="10"/>
      <c r="I21" s="10"/>
      <c r="J21" s="31">
        <f t="shared" si="1"/>
        <v>3</v>
      </c>
      <c r="K21" s="10"/>
      <c r="L21" s="10"/>
      <c r="M21" s="31">
        <f t="shared" si="2"/>
        <v>0</v>
      </c>
      <c r="N21" s="42"/>
      <c r="O21" s="42"/>
      <c r="P21" s="42"/>
      <c r="Q21" s="31">
        <f t="shared" si="30"/>
        <v>0</v>
      </c>
      <c r="R21" s="10">
        <v>7933</v>
      </c>
      <c r="S21" s="10"/>
      <c r="T21" s="10"/>
      <c r="U21" s="31">
        <f t="shared" si="3"/>
        <v>7933</v>
      </c>
      <c r="V21" s="10">
        <v>2220</v>
      </c>
      <c r="W21" s="10">
        <v>2133</v>
      </c>
      <c r="X21" s="10">
        <v>5668</v>
      </c>
      <c r="Y21" s="32">
        <f t="shared" si="4"/>
        <v>71.44838018404135</v>
      </c>
      <c r="Z21" s="10"/>
      <c r="AA21" s="32">
        <f t="shared" si="5"/>
        <v>0</v>
      </c>
      <c r="AB21" s="10"/>
      <c r="AC21" s="32">
        <f t="shared" si="6"/>
        <v>0</v>
      </c>
      <c r="AD21" s="29">
        <f t="shared" si="31"/>
        <v>5668</v>
      </c>
      <c r="AE21" s="32">
        <f t="shared" si="32"/>
        <v>71.44838018404135</v>
      </c>
      <c r="AF21" s="10">
        <v>1619</v>
      </c>
      <c r="AG21" s="10">
        <v>1742</v>
      </c>
      <c r="AH21" s="10">
        <v>1365</v>
      </c>
      <c r="AI21" s="10"/>
      <c r="AJ21" s="10"/>
      <c r="AK21" s="31">
        <f t="shared" si="7"/>
        <v>1365</v>
      </c>
      <c r="AL21" s="10">
        <v>223</v>
      </c>
      <c r="AM21" s="10">
        <v>593</v>
      </c>
      <c r="AN21" s="10"/>
      <c r="AO21" s="10"/>
      <c r="AP21" s="31">
        <f t="shared" si="8"/>
        <v>0</v>
      </c>
      <c r="AQ21" s="10"/>
      <c r="AR21" s="10"/>
      <c r="AS21" s="10"/>
      <c r="AT21" s="32">
        <f t="shared" si="9"/>
        <v>0</v>
      </c>
      <c r="AU21" s="10"/>
      <c r="AV21" s="32">
        <f t="shared" si="10"/>
        <v>0</v>
      </c>
      <c r="AW21" s="31">
        <f t="shared" si="33"/>
        <v>0</v>
      </c>
      <c r="AX21" s="32">
        <f t="shared" si="11"/>
        <v>0</v>
      </c>
      <c r="AY21" s="10"/>
      <c r="AZ21" s="10"/>
      <c r="BA21" s="10"/>
      <c r="BB21" s="10"/>
      <c r="BC21" s="31">
        <f t="shared" si="12"/>
        <v>0</v>
      </c>
      <c r="BD21" s="10"/>
      <c r="BE21" s="10"/>
      <c r="BF21" s="43">
        <f t="shared" si="34"/>
        <v>7933</v>
      </c>
      <c r="BG21" s="31">
        <f t="shared" si="13"/>
        <v>0</v>
      </c>
      <c r="BH21" s="31">
        <f t="shared" si="14"/>
        <v>0</v>
      </c>
      <c r="BI21" s="31">
        <f t="shared" si="35"/>
        <v>7933</v>
      </c>
      <c r="BJ21" s="31">
        <f t="shared" si="15"/>
        <v>2220</v>
      </c>
      <c r="BK21" s="31">
        <f t="shared" si="16"/>
        <v>2133</v>
      </c>
      <c r="BL21" s="31">
        <f t="shared" si="36"/>
        <v>5668</v>
      </c>
      <c r="BM21" s="31">
        <f t="shared" si="17"/>
        <v>0</v>
      </c>
      <c r="BN21" s="31">
        <f t="shared" si="18"/>
        <v>0</v>
      </c>
      <c r="BO21" s="29">
        <f t="shared" si="19"/>
        <v>5668</v>
      </c>
      <c r="BP21" s="31">
        <f t="shared" si="20"/>
        <v>1619</v>
      </c>
      <c r="BQ21" s="31">
        <f t="shared" si="21"/>
        <v>1742</v>
      </c>
      <c r="BR21" s="32">
        <f t="shared" si="37"/>
        <v>71.44838018404135</v>
      </c>
      <c r="BS21" s="32">
        <f t="shared" si="38"/>
        <v>0</v>
      </c>
      <c r="BT21" s="31">
        <f t="shared" si="22"/>
        <v>0</v>
      </c>
      <c r="BU21" s="32">
        <f t="shared" si="23"/>
        <v>71.44838018404135</v>
      </c>
      <c r="BV21" s="32">
        <f t="shared" si="24"/>
        <v>72.92792792792793</v>
      </c>
      <c r="BW21" s="32">
        <f t="shared" si="25"/>
        <v>81.66901078293483</v>
      </c>
      <c r="BX21" s="10">
        <v>6</v>
      </c>
      <c r="BY21" s="10"/>
      <c r="BZ21" s="10"/>
      <c r="CA21" s="31">
        <f t="shared" si="26"/>
        <v>6</v>
      </c>
      <c r="CB21" s="10">
        <v>5</v>
      </c>
      <c r="CC21" s="64" t="s">
        <v>7</v>
      </c>
      <c r="CD21" s="10"/>
      <c r="CE21" s="10"/>
      <c r="CF21" s="10"/>
      <c r="CG21" s="61">
        <f t="shared" si="39"/>
        <v>0</v>
      </c>
      <c r="CH21" s="10"/>
      <c r="CI21" s="10"/>
      <c r="CJ21" s="31">
        <f t="shared" si="40"/>
        <v>5674</v>
      </c>
      <c r="CK21" s="31">
        <f t="shared" si="41"/>
        <v>0</v>
      </c>
      <c r="CL21" s="31">
        <f t="shared" si="42"/>
        <v>0</v>
      </c>
      <c r="CM21" s="29">
        <f t="shared" si="27"/>
        <v>5674</v>
      </c>
      <c r="CN21" s="31">
        <f t="shared" si="43"/>
        <v>1624</v>
      </c>
      <c r="CO21" s="31">
        <f t="shared" si="44"/>
        <v>1742</v>
      </c>
      <c r="CP21" s="10">
        <v>99</v>
      </c>
      <c r="CQ21" s="10"/>
      <c r="CR21" s="10"/>
      <c r="CS21" s="31">
        <f t="shared" si="28"/>
        <v>99</v>
      </c>
      <c r="CT21" s="10">
        <v>40</v>
      </c>
      <c r="CU21" s="10">
        <v>5</v>
      </c>
      <c r="CV21" s="10"/>
      <c r="CW21" s="10"/>
      <c r="CX21" s="10"/>
      <c r="CY21" s="31">
        <f t="shared" si="29"/>
        <v>0</v>
      </c>
      <c r="CZ21" s="10"/>
      <c r="DA21" s="10"/>
      <c r="DE21" s="1"/>
    </row>
    <row r="22" spans="1:109" ht="31.5">
      <c r="A22" s="21">
        <v>17</v>
      </c>
      <c r="B22" s="72" t="s">
        <v>162</v>
      </c>
      <c r="C22" s="10">
        <v>13</v>
      </c>
      <c r="D22" s="10"/>
      <c r="E22" s="10"/>
      <c r="F22" s="29">
        <f t="shared" si="0"/>
        <v>13</v>
      </c>
      <c r="G22" s="10">
        <v>7</v>
      </c>
      <c r="H22" s="10"/>
      <c r="I22" s="10"/>
      <c r="J22" s="31">
        <f t="shared" si="1"/>
        <v>7</v>
      </c>
      <c r="K22" s="10"/>
      <c r="L22" s="10"/>
      <c r="M22" s="31">
        <f t="shared" si="2"/>
        <v>0</v>
      </c>
      <c r="N22" s="42"/>
      <c r="O22" s="42"/>
      <c r="P22" s="42"/>
      <c r="Q22" s="31">
        <f t="shared" si="30"/>
        <v>0</v>
      </c>
      <c r="R22" s="10">
        <v>5013</v>
      </c>
      <c r="S22" s="10"/>
      <c r="T22" s="10"/>
      <c r="U22" s="31">
        <f t="shared" si="3"/>
        <v>5013</v>
      </c>
      <c r="V22" s="10"/>
      <c r="W22" s="10"/>
      <c r="X22" s="10">
        <v>2295</v>
      </c>
      <c r="Y22" s="32">
        <f t="shared" si="4"/>
        <v>45.78096947935368</v>
      </c>
      <c r="Z22" s="10"/>
      <c r="AA22" s="32">
        <f t="shared" si="5"/>
        <v>0</v>
      </c>
      <c r="AB22" s="10"/>
      <c r="AC22" s="32">
        <f t="shared" si="6"/>
        <v>0</v>
      </c>
      <c r="AD22" s="29">
        <f t="shared" si="31"/>
        <v>2295</v>
      </c>
      <c r="AE22" s="32">
        <f t="shared" si="32"/>
        <v>45.78096947935368</v>
      </c>
      <c r="AF22" s="10"/>
      <c r="AG22" s="10"/>
      <c r="AH22" s="10">
        <v>60</v>
      </c>
      <c r="AI22" s="10"/>
      <c r="AJ22" s="10"/>
      <c r="AK22" s="31">
        <f t="shared" si="7"/>
        <v>60</v>
      </c>
      <c r="AL22" s="10"/>
      <c r="AM22" s="10"/>
      <c r="AN22" s="10"/>
      <c r="AO22" s="10"/>
      <c r="AP22" s="31">
        <f t="shared" si="8"/>
        <v>0</v>
      </c>
      <c r="AQ22" s="10"/>
      <c r="AR22" s="10"/>
      <c r="AS22" s="10"/>
      <c r="AT22" s="32">
        <f t="shared" si="9"/>
        <v>0</v>
      </c>
      <c r="AU22" s="10"/>
      <c r="AV22" s="32">
        <f t="shared" si="10"/>
        <v>0</v>
      </c>
      <c r="AW22" s="31">
        <f t="shared" si="33"/>
        <v>0</v>
      </c>
      <c r="AX22" s="32">
        <f t="shared" si="11"/>
        <v>0</v>
      </c>
      <c r="AY22" s="10"/>
      <c r="AZ22" s="10"/>
      <c r="BA22" s="10"/>
      <c r="BB22" s="10"/>
      <c r="BC22" s="31">
        <f t="shared" si="12"/>
        <v>0</v>
      </c>
      <c r="BD22" s="10"/>
      <c r="BE22" s="10"/>
      <c r="BF22" s="43">
        <f t="shared" si="34"/>
        <v>5013</v>
      </c>
      <c r="BG22" s="31">
        <f t="shared" si="13"/>
        <v>0</v>
      </c>
      <c r="BH22" s="31">
        <f t="shared" si="14"/>
        <v>0</v>
      </c>
      <c r="BI22" s="31">
        <f t="shared" si="35"/>
        <v>5013</v>
      </c>
      <c r="BJ22" s="31">
        <f t="shared" si="15"/>
        <v>0</v>
      </c>
      <c r="BK22" s="31">
        <f t="shared" si="16"/>
        <v>0</v>
      </c>
      <c r="BL22" s="31">
        <f t="shared" si="36"/>
        <v>2295</v>
      </c>
      <c r="BM22" s="31">
        <f t="shared" si="17"/>
        <v>0</v>
      </c>
      <c r="BN22" s="31">
        <f t="shared" si="18"/>
        <v>0</v>
      </c>
      <c r="BO22" s="29">
        <f t="shared" si="19"/>
        <v>2295</v>
      </c>
      <c r="BP22" s="31">
        <f t="shared" si="20"/>
        <v>0</v>
      </c>
      <c r="BQ22" s="31">
        <f t="shared" si="21"/>
        <v>0</v>
      </c>
      <c r="BR22" s="32">
        <f t="shared" si="37"/>
        <v>45.78096947935368</v>
      </c>
      <c r="BS22" s="32">
        <f t="shared" si="38"/>
        <v>0</v>
      </c>
      <c r="BT22" s="31">
        <f t="shared" si="22"/>
        <v>0</v>
      </c>
      <c r="BU22" s="32">
        <f t="shared" si="23"/>
        <v>45.78096947935368</v>
      </c>
      <c r="BV22" s="32">
        <f t="shared" si="24"/>
        <v>0</v>
      </c>
      <c r="BW22" s="32">
        <f t="shared" si="25"/>
        <v>0</v>
      </c>
      <c r="BX22" s="10">
        <v>87</v>
      </c>
      <c r="BY22" s="10"/>
      <c r="BZ22" s="10"/>
      <c r="CA22" s="31">
        <f t="shared" si="26"/>
        <v>87</v>
      </c>
      <c r="CB22" s="10"/>
      <c r="CC22" s="64" t="s">
        <v>7</v>
      </c>
      <c r="CD22" s="10"/>
      <c r="CE22" s="10"/>
      <c r="CF22" s="10"/>
      <c r="CG22" s="61">
        <f t="shared" si="39"/>
        <v>0</v>
      </c>
      <c r="CH22" s="10"/>
      <c r="CI22" s="10"/>
      <c r="CJ22" s="31">
        <f t="shared" si="40"/>
        <v>2382</v>
      </c>
      <c r="CK22" s="31">
        <f t="shared" si="41"/>
        <v>0</v>
      </c>
      <c r="CL22" s="31">
        <f t="shared" si="42"/>
        <v>0</v>
      </c>
      <c r="CM22" s="29">
        <f t="shared" si="27"/>
        <v>2382</v>
      </c>
      <c r="CN22" s="31">
        <f t="shared" si="43"/>
        <v>0</v>
      </c>
      <c r="CO22" s="31">
        <f t="shared" si="44"/>
        <v>0</v>
      </c>
      <c r="CP22" s="10">
        <v>53</v>
      </c>
      <c r="CQ22" s="10"/>
      <c r="CR22" s="10"/>
      <c r="CS22" s="31">
        <f t="shared" si="28"/>
        <v>53</v>
      </c>
      <c r="CT22" s="10"/>
      <c r="CU22" s="10"/>
      <c r="CV22" s="10">
        <v>1</v>
      </c>
      <c r="CW22" s="10"/>
      <c r="CX22" s="10"/>
      <c r="CY22" s="31">
        <f t="shared" si="29"/>
        <v>1</v>
      </c>
      <c r="CZ22" s="10"/>
      <c r="DA22" s="10"/>
      <c r="DE22" s="1"/>
    </row>
    <row r="23" spans="1:109" ht="31.5">
      <c r="A23" s="22">
        <v>18</v>
      </c>
      <c r="B23" s="72" t="s">
        <v>163</v>
      </c>
      <c r="C23" s="10">
        <v>18</v>
      </c>
      <c r="D23" s="10"/>
      <c r="E23" s="10">
        <v>2</v>
      </c>
      <c r="F23" s="29">
        <f t="shared" si="0"/>
        <v>20</v>
      </c>
      <c r="G23" s="10">
        <v>11</v>
      </c>
      <c r="H23" s="10"/>
      <c r="I23" s="10"/>
      <c r="J23" s="31">
        <f t="shared" si="1"/>
        <v>11</v>
      </c>
      <c r="K23" s="10"/>
      <c r="L23" s="10">
        <v>1</v>
      </c>
      <c r="M23" s="31">
        <f t="shared" si="2"/>
        <v>1</v>
      </c>
      <c r="N23" s="42"/>
      <c r="O23" s="42"/>
      <c r="P23" s="42"/>
      <c r="Q23" s="31">
        <f t="shared" si="30"/>
        <v>0</v>
      </c>
      <c r="R23" s="10">
        <v>15650</v>
      </c>
      <c r="S23" s="10"/>
      <c r="T23" s="10"/>
      <c r="U23" s="31">
        <f t="shared" si="3"/>
        <v>15650</v>
      </c>
      <c r="V23" s="10">
        <v>3201</v>
      </c>
      <c r="W23" s="10">
        <v>5502</v>
      </c>
      <c r="X23" s="10">
        <v>7259</v>
      </c>
      <c r="Y23" s="32">
        <f t="shared" si="4"/>
        <v>46.38338658146965</v>
      </c>
      <c r="Z23" s="10"/>
      <c r="AA23" s="32">
        <f t="shared" si="5"/>
        <v>0</v>
      </c>
      <c r="AB23" s="10"/>
      <c r="AC23" s="32">
        <f t="shared" si="6"/>
        <v>0</v>
      </c>
      <c r="AD23" s="29">
        <f t="shared" si="31"/>
        <v>7259</v>
      </c>
      <c r="AE23" s="32">
        <f t="shared" si="32"/>
        <v>46.38338658146965</v>
      </c>
      <c r="AF23" s="10">
        <v>1717</v>
      </c>
      <c r="AG23" s="10">
        <v>2206</v>
      </c>
      <c r="AH23" s="10">
        <v>1208</v>
      </c>
      <c r="AI23" s="10"/>
      <c r="AJ23" s="10"/>
      <c r="AK23" s="31">
        <f t="shared" si="7"/>
        <v>1208</v>
      </c>
      <c r="AL23" s="10">
        <v>228</v>
      </c>
      <c r="AM23" s="10">
        <v>575</v>
      </c>
      <c r="AN23" s="10"/>
      <c r="AO23" s="10">
        <v>654</v>
      </c>
      <c r="AP23" s="31">
        <f t="shared" si="8"/>
        <v>654</v>
      </c>
      <c r="AQ23" s="10">
        <v>120</v>
      </c>
      <c r="AR23" s="10">
        <v>654</v>
      </c>
      <c r="AS23" s="10"/>
      <c r="AT23" s="32">
        <f t="shared" si="9"/>
        <v>0</v>
      </c>
      <c r="AU23" s="10">
        <v>516</v>
      </c>
      <c r="AV23" s="32">
        <f t="shared" si="10"/>
        <v>78.89908256880734</v>
      </c>
      <c r="AW23" s="31">
        <f t="shared" si="33"/>
        <v>516</v>
      </c>
      <c r="AX23" s="32">
        <f t="shared" si="11"/>
        <v>78.89908256880734</v>
      </c>
      <c r="AY23" s="10">
        <v>110</v>
      </c>
      <c r="AZ23" s="10">
        <v>516</v>
      </c>
      <c r="BA23" s="10"/>
      <c r="BB23" s="10">
        <v>28</v>
      </c>
      <c r="BC23" s="31">
        <f t="shared" si="12"/>
        <v>28</v>
      </c>
      <c r="BD23" s="10">
        <v>18</v>
      </c>
      <c r="BE23" s="10">
        <v>28</v>
      </c>
      <c r="BF23" s="43">
        <f t="shared" si="34"/>
        <v>15650</v>
      </c>
      <c r="BG23" s="31">
        <f t="shared" si="13"/>
        <v>0</v>
      </c>
      <c r="BH23" s="31">
        <f t="shared" si="14"/>
        <v>654</v>
      </c>
      <c r="BI23" s="31">
        <f t="shared" si="35"/>
        <v>16304</v>
      </c>
      <c r="BJ23" s="31">
        <f t="shared" si="15"/>
        <v>3321</v>
      </c>
      <c r="BK23" s="31">
        <f t="shared" si="16"/>
        <v>6156</v>
      </c>
      <c r="BL23" s="31">
        <f t="shared" si="36"/>
        <v>7259</v>
      </c>
      <c r="BM23" s="31">
        <f t="shared" si="17"/>
        <v>0</v>
      </c>
      <c r="BN23" s="31">
        <f t="shared" si="18"/>
        <v>516</v>
      </c>
      <c r="BO23" s="29">
        <f t="shared" si="19"/>
        <v>7775</v>
      </c>
      <c r="BP23" s="31">
        <f t="shared" si="20"/>
        <v>1827</v>
      </c>
      <c r="BQ23" s="31">
        <f t="shared" si="21"/>
        <v>2722</v>
      </c>
      <c r="BR23" s="32">
        <f t="shared" si="37"/>
        <v>46.38338658146965</v>
      </c>
      <c r="BS23" s="32">
        <f t="shared" si="38"/>
        <v>0</v>
      </c>
      <c r="BT23" s="31">
        <f t="shared" si="22"/>
        <v>78.89908256880734</v>
      </c>
      <c r="BU23" s="32">
        <f t="shared" si="23"/>
        <v>47.68768400392542</v>
      </c>
      <c r="BV23" s="32">
        <f t="shared" si="24"/>
        <v>55.013550135501355</v>
      </c>
      <c r="BW23" s="32">
        <f t="shared" si="25"/>
        <v>44.21702404158545</v>
      </c>
      <c r="BX23" s="10">
        <v>60</v>
      </c>
      <c r="BY23" s="10"/>
      <c r="BZ23" s="10"/>
      <c r="CA23" s="31">
        <f t="shared" si="26"/>
        <v>60</v>
      </c>
      <c r="CB23" s="10">
        <v>22</v>
      </c>
      <c r="CC23" s="64" t="s">
        <v>7</v>
      </c>
      <c r="CD23" s="10"/>
      <c r="CE23" s="10"/>
      <c r="CF23" s="10"/>
      <c r="CG23" s="61">
        <f t="shared" si="39"/>
        <v>0</v>
      </c>
      <c r="CH23" s="10"/>
      <c r="CI23" s="10"/>
      <c r="CJ23" s="31">
        <f t="shared" si="40"/>
        <v>7319</v>
      </c>
      <c r="CK23" s="31">
        <f t="shared" si="41"/>
        <v>0</v>
      </c>
      <c r="CL23" s="31">
        <f t="shared" si="42"/>
        <v>516</v>
      </c>
      <c r="CM23" s="29">
        <f t="shared" si="27"/>
        <v>7835</v>
      </c>
      <c r="CN23" s="31">
        <f t="shared" si="43"/>
        <v>1849</v>
      </c>
      <c r="CO23" s="31">
        <f t="shared" si="44"/>
        <v>2722</v>
      </c>
      <c r="CP23" s="10">
        <v>525</v>
      </c>
      <c r="CQ23" s="10"/>
      <c r="CR23" s="10"/>
      <c r="CS23" s="31">
        <f t="shared" si="28"/>
        <v>525</v>
      </c>
      <c r="CT23" s="10">
        <v>76</v>
      </c>
      <c r="CU23" s="10">
        <v>241</v>
      </c>
      <c r="CV23" s="10"/>
      <c r="CW23" s="10"/>
      <c r="CX23" s="10"/>
      <c r="CY23" s="31">
        <f t="shared" si="29"/>
        <v>0</v>
      </c>
      <c r="CZ23" s="10"/>
      <c r="DA23" s="10"/>
      <c r="DE23" s="1"/>
    </row>
    <row r="24" spans="1:109" ht="31.5">
      <c r="A24" s="22">
        <v>19</v>
      </c>
      <c r="B24" s="72" t="s">
        <v>164</v>
      </c>
      <c r="C24" s="10">
        <v>23</v>
      </c>
      <c r="D24" s="10"/>
      <c r="E24" s="10">
        <v>2</v>
      </c>
      <c r="F24" s="29">
        <f t="shared" si="0"/>
        <v>25</v>
      </c>
      <c r="G24" s="10">
        <v>14</v>
      </c>
      <c r="H24" s="10"/>
      <c r="I24" s="10"/>
      <c r="J24" s="31">
        <f t="shared" si="1"/>
        <v>14</v>
      </c>
      <c r="K24" s="10"/>
      <c r="L24" s="10">
        <v>1</v>
      </c>
      <c r="M24" s="31">
        <f t="shared" si="2"/>
        <v>1</v>
      </c>
      <c r="N24" s="42"/>
      <c r="O24" s="42"/>
      <c r="P24" s="42"/>
      <c r="Q24" s="31">
        <f t="shared" si="30"/>
        <v>0</v>
      </c>
      <c r="R24" s="10">
        <v>17704</v>
      </c>
      <c r="S24" s="10"/>
      <c r="T24" s="10">
        <v>134</v>
      </c>
      <c r="U24" s="31">
        <f t="shared" si="3"/>
        <v>17838</v>
      </c>
      <c r="V24" s="10">
        <v>4958</v>
      </c>
      <c r="W24" s="10">
        <v>5313</v>
      </c>
      <c r="X24" s="10">
        <v>8445</v>
      </c>
      <c r="Y24" s="32">
        <f t="shared" si="4"/>
        <v>47.701084500677815</v>
      </c>
      <c r="Z24" s="10"/>
      <c r="AA24" s="32">
        <f t="shared" si="5"/>
        <v>0</v>
      </c>
      <c r="AB24" s="10">
        <v>81</v>
      </c>
      <c r="AC24" s="32">
        <f t="shared" si="6"/>
        <v>60.447761194029844</v>
      </c>
      <c r="AD24" s="29">
        <f t="shared" si="31"/>
        <v>8526</v>
      </c>
      <c r="AE24" s="32">
        <f t="shared" si="32"/>
        <v>47.796838210561724</v>
      </c>
      <c r="AF24" s="10">
        <v>2025</v>
      </c>
      <c r="AG24" s="10">
        <v>2808</v>
      </c>
      <c r="AH24" s="10">
        <v>650</v>
      </c>
      <c r="AI24" s="10"/>
      <c r="AJ24" s="10">
        <v>7</v>
      </c>
      <c r="AK24" s="31">
        <f t="shared" si="7"/>
        <v>657</v>
      </c>
      <c r="AL24" s="10">
        <v>191</v>
      </c>
      <c r="AM24" s="10">
        <v>191</v>
      </c>
      <c r="AN24" s="10"/>
      <c r="AO24" s="10">
        <v>1229</v>
      </c>
      <c r="AP24" s="31">
        <f t="shared" si="8"/>
        <v>1229</v>
      </c>
      <c r="AQ24" s="10">
        <v>302</v>
      </c>
      <c r="AR24" s="10">
        <v>1229</v>
      </c>
      <c r="AS24" s="10"/>
      <c r="AT24" s="32">
        <f t="shared" si="9"/>
        <v>0</v>
      </c>
      <c r="AU24" s="10">
        <v>1037</v>
      </c>
      <c r="AV24" s="32">
        <f t="shared" si="10"/>
        <v>84.37754271765664</v>
      </c>
      <c r="AW24" s="31">
        <f t="shared" si="33"/>
        <v>1037</v>
      </c>
      <c r="AX24" s="32">
        <f t="shared" si="11"/>
        <v>84.37754271765664</v>
      </c>
      <c r="AY24" s="10">
        <v>273</v>
      </c>
      <c r="AZ24" s="10">
        <v>1037</v>
      </c>
      <c r="BA24" s="10"/>
      <c r="BB24" s="10">
        <v>346</v>
      </c>
      <c r="BC24" s="31">
        <f t="shared" si="12"/>
        <v>346</v>
      </c>
      <c r="BD24" s="10">
        <v>91</v>
      </c>
      <c r="BE24" s="10">
        <v>346</v>
      </c>
      <c r="BF24" s="43">
        <f t="shared" si="34"/>
        <v>17704</v>
      </c>
      <c r="BG24" s="31">
        <f t="shared" si="13"/>
        <v>0</v>
      </c>
      <c r="BH24" s="31">
        <f t="shared" si="14"/>
        <v>1363</v>
      </c>
      <c r="BI24" s="31">
        <f t="shared" si="35"/>
        <v>19067</v>
      </c>
      <c r="BJ24" s="31">
        <f t="shared" si="15"/>
        <v>5260</v>
      </c>
      <c r="BK24" s="31">
        <f t="shared" si="16"/>
        <v>6542</v>
      </c>
      <c r="BL24" s="31">
        <f t="shared" si="36"/>
        <v>8445</v>
      </c>
      <c r="BM24" s="31">
        <f t="shared" si="17"/>
        <v>0</v>
      </c>
      <c r="BN24" s="31">
        <f t="shared" si="18"/>
        <v>1118</v>
      </c>
      <c r="BO24" s="29">
        <f t="shared" si="19"/>
        <v>9563</v>
      </c>
      <c r="BP24" s="31">
        <f t="shared" si="20"/>
        <v>2298</v>
      </c>
      <c r="BQ24" s="31">
        <f t="shared" si="21"/>
        <v>3845</v>
      </c>
      <c r="BR24" s="32">
        <f t="shared" si="37"/>
        <v>47.701084500677815</v>
      </c>
      <c r="BS24" s="32">
        <f t="shared" si="38"/>
        <v>0</v>
      </c>
      <c r="BT24" s="31">
        <f t="shared" si="22"/>
        <v>82.02494497432134</v>
      </c>
      <c r="BU24" s="32">
        <f t="shared" si="23"/>
        <v>50.154717574867576</v>
      </c>
      <c r="BV24" s="32">
        <f t="shared" si="24"/>
        <v>43.68821292775665</v>
      </c>
      <c r="BW24" s="32">
        <f t="shared" si="25"/>
        <v>58.77407520635891</v>
      </c>
      <c r="BX24" s="10">
        <v>6779</v>
      </c>
      <c r="BY24" s="10"/>
      <c r="BZ24" s="10"/>
      <c r="CA24" s="31">
        <f t="shared" si="26"/>
        <v>6779</v>
      </c>
      <c r="CB24" s="10">
        <v>2838</v>
      </c>
      <c r="CC24" s="64" t="s">
        <v>7</v>
      </c>
      <c r="CD24" s="10"/>
      <c r="CE24" s="10"/>
      <c r="CF24" s="10"/>
      <c r="CG24" s="61">
        <f t="shared" si="39"/>
        <v>0</v>
      </c>
      <c r="CH24" s="10"/>
      <c r="CI24" s="10"/>
      <c r="CJ24" s="31">
        <f t="shared" si="40"/>
        <v>15224</v>
      </c>
      <c r="CK24" s="31">
        <f t="shared" si="41"/>
        <v>0</v>
      </c>
      <c r="CL24" s="31">
        <f t="shared" si="42"/>
        <v>1118</v>
      </c>
      <c r="CM24" s="29">
        <f t="shared" si="27"/>
        <v>16342</v>
      </c>
      <c r="CN24" s="31">
        <f t="shared" si="43"/>
        <v>5136</v>
      </c>
      <c r="CO24" s="31">
        <f t="shared" si="44"/>
        <v>3845</v>
      </c>
      <c r="CP24" s="10">
        <v>271</v>
      </c>
      <c r="CQ24" s="10"/>
      <c r="CR24" s="10">
        <v>8</v>
      </c>
      <c r="CS24" s="31">
        <f t="shared" si="28"/>
        <v>279</v>
      </c>
      <c r="CT24" s="10">
        <v>73</v>
      </c>
      <c r="CU24" s="10">
        <v>96</v>
      </c>
      <c r="CV24" s="10"/>
      <c r="CW24" s="10"/>
      <c r="CX24" s="10"/>
      <c r="CY24" s="31">
        <f t="shared" si="29"/>
        <v>0</v>
      </c>
      <c r="CZ24" s="10"/>
      <c r="DA24" s="10"/>
      <c r="DE24" s="1"/>
    </row>
    <row r="25" spans="1:109" ht="31.5">
      <c r="A25" s="21">
        <v>20</v>
      </c>
      <c r="B25" s="72" t="s">
        <v>165</v>
      </c>
      <c r="C25" s="10">
        <v>23</v>
      </c>
      <c r="D25" s="10"/>
      <c r="E25" s="10"/>
      <c r="F25" s="29">
        <f t="shared" si="0"/>
        <v>23</v>
      </c>
      <c r="G25" s="10">
        <v>4</v>
      </c>
      <c r="H25" s="10"/>
      <c r="I25" s="10"/>
      <c r="J25" s="31">
        <f t="shared" si="1"/>
        <v>4</v>
      </c>
      <c r="K25" s="10"/>
      <c r="L25" s="10"/>
      <c r="M25" s="31">
        <f t="shared" si="2"/>
        <v>0</v>
      </c>
      <c r="N25" s="42"/>
      <c r="O25" s="42"/>
      <c r="P25" s="42"/>
      <c r="Q25" s="31">
        <f t="shared" si="30"/>
        <v>0</v>
      </c>
      <c r="R25" s="10">
        <v>14725</v>
      </c>
      <c r="S25" s="10"/>
      <c r="T25" s="10"/>
      <c r="U25" s="31">
        <f t="shared" si="3"/>
        <v>14725</v>
      </c>
      <c r="V25" s="10">
        <v>2766</v>
      </c>
      <c r="W25" s="10">
        <v>5290</v>
      </c>
      <c r="X25" s="10">
        <v>10842</v>
      </c>
      <c r="Y25" s="32">
        <f t="shared" si="4"/>
        <v>73.62988115449915</v>
      </c>
      <c r="Z25" s="10"/>
      <c r="AA25" s="32">
        <f t="shared" si="5"/>
        <v>0</v>
      </c>
      <c r="AB25" s="10"/>
      <c r="AC25" s="32">
        <f t="shared" si="6"/>
        <v>0</v>
      </c>
      <c r="AD25" s="29">
        <f t="shared" si="31"/>
        <v>10842</v>
      </c>
      <c r="AE25" s="32">
        <f t="shared" si="32"/>
        <v>73.62988115449915</v>
      </c>
      <c r="AF25" s="10">
        <v>1876</v>
      </c>
      <c r="AG25" s="10">
        <v>3644</v>
      </c>
      <c r="AH25" s="10">
        <v>1441</v>
      </c>
      <c r="AI25" s="10"/>
      <c r="AJ25" s="10"/>
      <c r="AK25" s="31">
        <f t="shared" si="7"/>
        <v>1441</v>
      </c>
      <c r="AL25" s="10">
        <v>167</v>
      </c>
      <c r="AM25" s="10">
        <v>629</v>
      </c>
      <c r="AN25" s="10"/>
      <c r="AO25" s="10"/>
      <c r="AP25" s="31">
        <f t="shared" si="8"/>
        <v>0</v>
      </c>
      <c r="AQ25" s="10"/>
      <c r="AR25" s="10"/>
      <c r="AS25" s="10"/>
      <c r="AT25" s="32">
        <f t="shared" si="9"/>
        <v>0</v>
      </c>
      <c r="AU25" s="10"/>
      <c r="AV25" s="32">
        <f t="shared" si="10"/>
        <v>0</v>
      </c>
      <c r="AW25" s="31">
        <f t="shared" si="33"/>
        <v>0</v>
      </c>
      <c r="AX25" s="32">
        <f t="shared" si="11"/>
        <v>0</v>
      </c>
      <c r="AY25" s="10"/>
      <c r="AZ25" s="10"/>
      <c r="BA25" s="10"/>
      <c r="BB25" s="10"/>
      <c r="BC25" s="31">
        <f t="shared" si="12"/>
        <v>0</v>
      </c>
      <c r="BD25" s="10"/>
      <c r="BE25" s="10"/>
      <c r="BF25" s="43">
        <f t="shared" si="34"/>
        <v>14725</v>
      </c>
      <c r="BG25" s="31">
        <f t="shared" si="13"/>
        <v>0</v>
      </c>
      <c r="BH25" s="31">
        <f t="shared" si="14"/>
        <v>0</v>
      </c>
      <c r="BI25" s="31">
        <f t="shared" si="35"/>
        <v>14725</v>
      </c>
      <c r="BJ25" s="31">
        <f t="shared" si="15"/>
        <v>2766</v>
      </c>
      <c r="BK25" s="31">
        <f t="shared" si="16"/>
        <v>5290</v>
      </c>
      <c r="BL25" s="31">
        <f t="shared" si="36"/>
        <v>10842</v>
      </c>
      <c r="BM25" s="31">
        <f t="shared" si="17"/>
        <v>0</v>
      </c>
      <c r="BN25" s="31">
        <f t="shared" si="18"/>
        <v>0</v>
      </c>
      <c r="BO25" s="29">
        <f t="shared" si="19"/>
        <v>10842</v>
      </c>
      <c r="BP25" s="31">
        <f t="shared" si="20"/>
        <v>1876</v>
      </c>
      <c r="BQ25" s="31">
        <f t="shared" si="21"/>
        <v>3644</v>
      </c>
      <c r="BR25" s="32">
        <f t="shared" si="37"/>
        <v>73.62988115449915</v>
      </c>
      <c r="BS25" s="32">
        <f t="shared" si="38"/>
        <v>0</v>
      </c>
      <c r="BT25" s="31">
        <f t="shared" si="22"/>
        <v>0</v>
      </c>
      <c r="BU25" s="32">
        <f t="shared" si="23"/>
        <v>73.62988115449915</v>
      </c>
      <c r="BV25" s="32">
        <f t="shared" si="24"/>
        <v>67.823571945047</v>
      </c>
      <c r="BW25" s="32">
        <f t="shared" si="25"/>
        <v>68.88468809073724</v>
      </c>
      <c r="BX25" s="10"/>
      <c r="BY25" s="10"/>
      <c r="BZ25" s="10"/>
      <c r="CA25" s="31">
        <f t="shared" si="26"/>
        <v>0</v>
      </c>
      <c r="CB25" s="10"/>
      <c r="CC25" s="64" t="s">
        <v>7</v>
      </c>
      <c r="CD25" s="10"/>
      <c r="CE25" s="10"/>
      <c r="CF25" s="10"/>
      <c r="CG25" s="61">
        <f t="shared" si="39"/>
        <v>0</v>
      </c>
      <c r="CH25" s="10"/>
      <c r="CI25" s="10"/>
      <c r="CJ25" s="31">
        <f t="shared" si="40"/>
        <v>10842</v>
      </c>
      <c r="CK25" s="31">
        <f t="shared" si="41"/>
        <v>0</v>
      </c>
      <c r="CL25" s="31">
        <f t="shared" si="42"/>
        <v>0</v>
      </c>
      <c r="CM25" s="29">
        <f t="shared" si="27"/>
        <v>10842</v>
      </c>
      <c r="CN25" s="31">
        <f t="shared" si="43"/>
        <v>1876</v>
      </c>
      <c r="CO25" s="31">
        <f t="shared" si="44"/>
        <v>3644</v>
      </c>
      <c r="CP25" s="10">
        <v>167</v>
      </c>
      <c r="CQ25" s="10"/>
      <c r="CR25" s="10"/>
      <c r="CS25" s="31">
        <f t="shared" si="28"/>
        <v>167</v>
      </c>
      <c r="CT25" s="10">
        <v>19</v>
      </c>
      <c r="CU25" s="10">
        <v>62</v>
      </c>
      <c r="CV25" s="10"/>
      <c r="CW25" s="10"/>
      <c r="CX25" s="10"/>
      <c r="CY25" s="31">
        <f t="shared" si="29"/>
        <v>0</v>
      </c>
      <c r="CZ25" s="10"/>
      <c r="DA25" s="10"/>
      <c r="DE25" s="1"/>
    </row>
    <row r="26" spans="1:109" ht="63">
      <c r="A26" s="22">
        <v>21</v>
      </c>
      <c r="B26" s="72" t="s">
        <v>166</v>
      </c>
      <c r="C26" s="10">
        <v>22</v>
      </c>
      <c r="D26" s="10"/>
      <c r="E26" s="10">
        <v>2</v>
      </c>
      <c r="F26" s="29">
        <f t="shared" si="0"/>
        <v>24</v>
      </c>
      <c r="G26" s="10">
        <v>7</v>
      </c>
      <c r="H26" s="10"/>
      <c r="I26" s="10">
        <v>1</v>
      </c>
      <c r="J26" s="31">
        <f t="shared" si="1"/>
        <v>8</v>
      </c>
      <c r="K26" s="10"/>
      <c r="L26" s="10">
        <v>1</v>
      </c>
      <c r="M26" s="31">
        <f t="shared" si="2"/>
        <v>1</v>
      </c>
      <c r="N26" s="42"/>
      <c r="O26" s="42"/>
      <c r="P26" s="42"/>
      <c r="Q26" s="31">
        <f t="shared" si="30"/>
        <v>0</v>
      </c>
      <c r="R26" s="10">
        <v>12839</v>
      </c>
      <c r="S26" s="10"/>
      <c r="T26" s="10">
        <v>168</v>
      </c>
      <c r="U26" s="31">
        <f t="shared" si="3"/>
        <v>13007</v>
      </c>
      <c r="V26" s="10">
        <v>3979</v>
      </c>
      <c r="W26" s="10">
        <v>4388</v>
      </c>
      <c r="X26" s="10">
        <v>6534</v>
      </c>
      <c r="Y26" s="32">
        <f t="shared" si="4"/>
        <v>50.89181400420594</v>
      </c>
      <c r="Z26" s="10"/>
      <c r="AA26" s="32">
        <f t="shared" si="5"/>
        <v>0</v>
      </c>
      <c r="AB26" s="10">
        <v>33</v>
      </c>
      <c r="AC26" s="32">
        <f t="shared" si="6"/>
        <v>19.642857142857142</v>
      </c>
      <c r="AD26" s="29">
        <f t="shared" si="31"/>
        <v>6567</v>
      </c>
      <c r="AE26" s="32">
        <f t="shared" si="32"/>
        <v>50.48819866225879</v>
      </c>
      <c r="AF26" s="10">
        <v>1949</v>
      </c>
      <c r="AG26" s="10">
        <v>2210</v>
      </c>
      <c r="AH26" s="10">
        <v>1257</v>
      </c>
      <c r="AI26" s="10"/>
      <c r="AJ26" s="10">
        <v>4</v>
      </c>
      <c r="AK26" s="31">
        <f t="shared" si="7"/>
        <v>1261</v>
      </c>
      <c r="AL26" s="10">
        <v>402</v>
      </c>
      <c r="AM26" s="10">
        <v>595</v>
      </c>
      <c r="AN26" s="10"/>
      <c r="AO26" s="10">
        <v>1498</v>
      </c>
      <c r="AP26" s="31">
        <f t="shared" si="8"/>
        <v>1498</v>
      </c>
      <c r="AQ26" s="10">
        <v>499</v>
      </c>
      <c r="AR26" s="10">
        <v>1498</v>
      </c>
      <c r="AS26" s="10"/>
      <c r="AT26" s="32">
        <f t="shared" si="9"/>
        <v>0</v>
      </c>
      <c r="AU26" s="10">
        <v>924</v>
      </c>
      <c r="AV26" s="32">
        <f t="shared" si="10"/>
        <v>61.6822429906542</v>
      </c>
      <c r="AW26" s="31">
        <f t="shared" si="33"/>
        <v>924</v>
      </c>
      <c r="AX26" s="32">
        <f t="shared" si="11"/>
        <v>61.6822429906542</v>
      </c>
      <c r="AY26" s="10">
        <v>409</v>
      </c>
      <c r="AZ26" s="10">
        <v>924</v>
      </c>
      <c r="BA26" s="10"/>
      <c r="BB26" s="10">
        <v>350</v>
      </c>
      <c r="BC26" s="31">
        <f t="shared" si="12"/>
        <v>350</v>
      </c>
      <c r="BD26" s="10">
        <v>140</v>
      </c>
      <c r="BE26" s="10">
        <v>350</v>
      </c>
      <c r="BF26" s="43">
        <f t="shared" si="34"/>
        <v>12839</v>
      </c>
      <c r="BG26" s="31">
        <f t="shared" si="13"/>
        <v>0</v>
      </c>
      <c r="BH26" s="31">
        <f t="shared" si="14"/>
        <v>1666</v>
      </c>
      <c r="BI26" s="31">
        <f t="shared" si="35"/>
        <v>14505</v>
      </c>
      <c r="BJ26" s="31">
        <f t="shared" si="15"/>
        <v>4478</v>
      </c>
      <c r="BK26" s="31">
        <f t="shared" si="16"/>
        <v>5886</v>
      </c>
      <c r="BL26" s="31">
        <f t="shared" si="36"/>
        <v>6534</v>
      </c>
      <c r="BM26" s="31">
        <f t="shared" si="17"/>
        <v>0</v>
      </c>
      <c r="BN26" s="31">
        <f t="shared" si="18"/>
        <v>957</v>
      </c>
      <c r="BO26" s="29">
        <f t="shared" si="19"/>
        <v>7491</v>
      </c>
      <c r="BP26" s="31">
        <f t="shared" si="20"/>
        <v>2358</v>
      </c>
      <c r="BQ26" s="31">
        <f t="shared" si="21"/>
        <v>3134</v>
      </c>
      <c r="BR26" s="32">
        <f t="shared" si="37"/>
        <v>50.89181400420594</v>
      </c>
      <c r="BS26" s="32">
        <f t="shared" si="38"/>
        <v>0</v>
      </c>
      <c r="BT26" s="31">
        <f t="shared" si="22"/>
        <v>57.44297719087635</v>
      </c>
      <c r="BU26" s="32">
        <f t="shared" si="23"/>
        <v>51.64426059979317</v>
      </c>
      <c r="BV26" s="32">
        <f t="shared" si="24"/>
        <v>52.657436355515856</v>
      </c>
      <c r="BW26" s="32">
        <f t="shared" si="25"/>
        <v>53.24498810737343</v>
      </c>
      <c r="BX26" s="10">
        <v>4094</v>
      </c>
      <c r="BY26" s="10"/>
      <c r="BZ26" s="10"/>
      <c r="CA26" s="31">
        <f t="shared" si="26"/>
        <v>4094</v>
      </c>
      <c r="CB26" s="10">
        <v>1654</v>
      </c>
      <c r="CC26" s="64" t="s">
        <v>7</v>
      </c>
      <c r="CD26" s="10"/>
      <c r="CE26" s="10"/>
      <c r="CF26" s="10"/>
      <c r="CG26" s="61">
        <f t="shared" si="39"/>
        <v>0</v>
      </c>
      <c r="CH26" s="10"/>
      <c r="CI26" s="10"/>
      <c r="CJ26" s="31">
        <f t="shared" si="40"/>
        <v>10628</v>
      </c>
      <c r="CK26" s="31">
        <f t="shared" si="41"/>
        <v>0</v>
      </c>
      <c r="CL26" s="31">
        <f t="shared" si="42"/>
        <v>957</v>
      </c>
      <c r="CM26" s="29">
        <f t="shared" si="27"/>
        <v>11585</v>
      </c>
      <c r="CN26" s="31">
        <f t="shared" si="43"/>
        <v>4012</v>
      </c>
      <c r="CO26" s="31">
        <f t="shared" si="44"/>
        <v>3134</v>
      </c>
      <c r="CP26" s="10">
        <v>241</v>
      </c>
      <c r="CQ26" s="10"/>
      <c r="CR26" s="10">
        <v>1</v>
      </c>
      <c r="CS26" s="31">
        <f t="shared" si="28"/>
        <v>242</v>
      </c>
      <c r="CT26" s="10">
        <v>73</v>
      </c>
      <c r="CU26" s="10">
        <v>48</v>
      </c>
      <c r="CV26" s="10"/>
      <c r="CW26" s="10"/>
      <c r="CX26" s="10"/>
      <c r="CY26" s="31">
        <f t="shared" si="29"/>
        <v>0</v>
      </c>
      <c r="CZ26" s="10"/>
      <c r="DA26" s="10"/>
      <c r="DE26" s="1"/>
    </row>
    <row r="27" spans="1:109" ht="15.75">
      <c r="A27" s="22">
        <v>22</v>
      </c>
      <c r="B27" s="72" t="s">
        <v>167</v>
      </c>
      <c r="C27" s="10">
        <v>48</v>
      </c>
      <c r="D27" s="10">
        <v>2</v>
      </c>
      <c r="E27" s="10"/>
      <c r="F27" s="29">
        <f t="shared" si="0"/>
        <v>50</v>
      </c>
      <c r="G27" s="10"/>
      <c r="H27" s="10"/>
      <c r="I27" s="10"/>
      <c r="J27" s="31">
        <f t="shared" si="1"/>
        <v>0</v>
      </c>
      <c r="K27" s="10"/>
      <c r="L27" s="10">
        <v>1</v>
      </c>
      <c r="M27" s="31">
        <f t="shared" si="2"/>
        <v>1</v>
      </c>
      <c r="N27" s="42">
        <v>1</v>
      </c>
      <c r="O27" s="42"/>
      <c r="P27" s="42"/>
      <c r="Q27" s="31">
        <f t="shared" si="30"/>
        <v>1</v>
      </c>
      <c r="R27" s="10">
        <v>17911</v>
      </c>
      <c r="S27" s="10"/>
      <c r="T27" s="10">
        <v>154</v>
      </c>
      <c r="U27" s="31">
        <f t="shared" si="3"/>
        <v>18065</v>
      </c>
      <c r="V27" s="10">
        <v>6299</v>
      </c>
      <c r="W27" s="10">
        <v>7009</v>
      </c>
      <c r="X27" s="10">
        <v>17585</v>
      </c>
      <c r="Y27" s="32">
        <f t="shared" si="4"/>
        <v>98.1798894534085</v>
      </c>
      <c r="Z27" s="10"/>
      <c r="AA27" s="32">
        <f t="shared" si="5"/>
        <v>0</v>
      </c>
      <c r="AB27" s="10">
        <v>154</v>
      </c>
      <c r="AC27" s="32">
        <f t="shared" si="6"/>
        <v>100</v>
      </c>
      <c r="AD27" s="29">
        <f t="shared" si="31"/>
        <v>17739</v>
      </c>
      <c r="AE27" s="32">
        <f t="shared" si="32"/>
        <v>98.19540548021035</v>
      </c>
      <c r="AF27" s="10">
        <v>6153</v>
      </c>
      <c r="AG27" s="10">
        <v>6952</v>
      </c>
      <c r="AH27" s="10">
        <v>1606</v>
      </c>
      <c r="AI27" s="10"/>
      <c r="AJ27" s="10">
        <v>27</v>
      </c>
      <c r="AK27" s="31">
        <f t="shared" si="7"/>
        <v>1633</v>
      </c>
      <c r="AL27" s="10"/>
      <c r="AM27" s="10"/>
      <c r="AN27" s="10"/>
      <c r="AO27" s="10">
        <v>1085</v>
      </c>
      <c r="AP27" s="31">
        <f t="shared" si="8"/>
        <v>1085</v>
      </c>
      <c r="AQ27" s="10"/>
      <c r="AR27" s="10"/>
      <c r="AS27" s="10"/>
      <c r="AT27" s="32">
        <f t="shared" si="9"/>
        <v>0</v>
      </c>
      <c r="AU27" s="10">
        <v>1085</v>
      </c>
      <c r="AV27" s="32">
        <f t="shared" si="10"/>
        <v>100</v>
      </c>
      <c r="AW27" s="31">
        <f t="shared" si="33"/>
        <v>1085</v>
      </c>
      <c r="AX27" s="32">
        <f t="shared" si="11"/>
        <v>100</v>
      </c>
      <c r="AY27" s="10"/>
      <c r="AZ27" s="10"/>
      <c r="BA27" s="10"/>
      <c r="BB27" s="10">
        <v>308</v>
      </c>
      <c r="BC27" s="31">
        <f t="shared" si="12"/>
        <v>308</v>
      </c>
      <c r="BD27" s="10"/>
      <c r="BE27" s="10"/>
      <c r="BF27" s="43">
        <f t="shared" si="34"/>
        <v>17911</v>
      </c>
      <c r="BG27" s="31">
        <f t="shared" si="13"/>
        <v>0</v>
      </c>
      <c r="BH27" s="31">
        <f t="shared" si="14"/>
        <v>1239</v>
      </c>
      <c r="BI27" s="31">
        <f t="shared" si="35"/>
        <v>19150</v>
      </c>
      <c r="BJ27" s="31">
        <f t="shared" si="15"/>
        <v>6299</v>
      </c>
      <c r="BK27" s="31">
        <f t="shared" si="16"/>
        <v>7009</v>
      </c>
      <c r="BL27" s="31">
        <f t="shared" si="36"/>
        <v>17585</v>
      </c>
      <c r="BM27" s="31">
        <f t="shared" si="17"/>
        <v>0</v>
      </c>
      <c r="BN27" s="31">
        <f t="shared" si="18"/>
        <v>1239</v>
      </c>
      <c r="BO27" s="29">
        <f t="shared" si="19"/>
        <v>18824</v>
      </c>
      <c r="BP27" s="31">
        <f t="shared" si="20"/>
        <v>6153</v>
      </c>
      <c r="BQ27" s="31">
        <f t="shared" si="21"/>
        <v>6952</v>
      </c>
      <c r="BR27" s="32">
        <f t="shared" si="37"/>
        <v>98.1798894534085</v>
      </c>
      <c r="BS27" s="32">
        <f t="shared" si="38"/>
        <v>0</v>
      </c>
      <c r="BT27" s="31">
        <f t="shared" si="22"/>
        <v>100</v>
      </c>
      <c r="BU27" s="32">
        <f t="shared" si="23"/>
        <v>98.2976501305483</v>
      </c>
      <c r="BV27" s="32">
        <f t="shared" si="24"/>
        <v>97.68217177329734</v>
      </c>
      <c r="BW27" s="32">
        <f t="shared" si="25"/>
        <v>99.18675988015409</v>
      </c>
      <c r="BX27" s="10">
        <v>36</v>
      </c>
      <c r="BY27" s="10"/>
      <c r="BZ27" s="10"/>
      <c r="CA27" s="31">
        <f t="shared" si="26"/>
        <v>36</v>
      </c>
      <c r="CB27" s="10"/>
      <c r="CC27" s="64" t="s">
        <v>7</v>
      </c>
      <c r="CD27" s="10"/>
      <c r="CE27" s="10"/>
      <c r="CF27" s="10"/>
      <c r="CG27" s="61">
        <f t="shared" si="39"/>
        <v>0</v>
      </c>
      <c r="CH27" s="10"/>
      <c r="CI27" s="10"/>
      <c r="CJ27" s="31">
        <f t="shared" si="40"/>
        <v>17621</v>
      </c>
      <c r="CK27" s="31">
        <f t="shared" si="41"/>
        <v>0</v>
      </c>
      <c r="CL27" s="31">
        <f t="shared" si="42"/>
        <v>1239</v>
      </c>
      <c r="CM27" s="29">
        <f t="shared" si="27"/>
        <v>18860</v>
      </c>
      <c r="CN27" s="31">
        <f t="shared" si="43"/>
        <v>6153</v>
      </c>
      <c r="CO27" s="31">
        <f t="shared" si="44"/>
        <v>6952</v>
      </c>
      <c r="CP27" s="10"/>
      <c r="CQ27" s="10"/>
      <c r="CR27" s="10"/>
      <c r="CS27" s="31">
        <f t="shared" si="28"/>
        <v>0</v>
      </c>
      <c r="CT27" s="10"/>
      <c r="CU27" s="10"/>
      <c r="CV27" s="10"/>
      <c r="CW27" s="10"/>
      <c r="CX27" s="10"/>
      <c r="CY27" s="31">
        <f t="shared" si="29"/>
        <v>0</v>
      </c>
      <c r="CZ27" s="10"/>
      <c r="DA27" s="10"/>
      <c r="DE27" s="1"/>
    </row>
    <row r="28" spans="1:105" s="9" customFormat="1" ht="24.75" customHeight="1">
      <c r="A28" s="56"/>
      <c r="B28" s="57" t="s">
        <v>69</v>
      </c>
      <c r="C28" s="52">
        <f aca="true" t="shared" si="45" ref="C28:X28">SUM(C6:C27)</f>
        <v>2332</v>
      </c>
      <c r="D28" s="52">
        <f t="shared" si="45"/>
        <v>15</v>
      </c>
      <c r="E28" s="52">
        <f t="shared" si="45"/>
        <v>65</v>
      </c>
      <c r="F28" s="52">
        <f t="shared" si="45"/>
        <v>2412</v>
      </c>
      <c r="G28" s="52">
        <f t="shared" si="45"/>
        <v>722</v>
      </c>
      <c r="H28" s="52">
        <f t="shared" si="45"/>
        <v>2</v>
      </c>
      <c r="I28" s="52">
        <f t="shared" si="45"/>
        <v>33</v>
      </c>
      <c r="J28" s="52">
        <f t="shared" si="45"/>
        <v>757</v>
      </c>
      <c r="K28" s="52">
        <f t="shared" si="45"/>
        <v>6</v>
      </c>
      <c r="L28" s="52">
        <f t="shared" si="45"/>
        <v>9</v>
      </c>
      <c r="M28" s="52">
        <f t="shared" si="45"/>
        <v>15</v>
      </c>
      <c r="N28" s="52">
        <f t="shared" si="45"/>
        <v>22</v>
      </c>
      <c r="O28" s="52">
        <f t="shared" si="45"/>
        <v>0</v>
      </c>
      <c r="P28" s="52">
        <f t="shared" si="45"/>
        <v>1</v>
      </c>
      <c r="Q28" s="52">
        <f t="shared" si="45"/>
        <v>23</v>
      </c>
      <c r="R28" s="52">
        <f t="shared" si="45"/>
        <v>339297</v>
      </c>
      <c r="S28" s="52">
        <f t="shared" si="45"/>
        <v>4404</v>
      </c>
      <c r="T28" s="52">
        <f t="shared" si="45"/>
        <v>5998</v>
      </c>
      <c r="U28" s="52">
        <f t="shared" si="45"/>
        <v>349699</v>
      </c>
      <c r="V28" s="52">
        <f t="shared" si="45"/>
        <v>123293</v>
      </c>
      <c r="W28" s="52">
        <f t="shared" si="45"/>
        <v>77770</v>
      </c>
      <c r="X28" s="52">
        <f t="shared" si="45"/>
        <v>190331</v>
      </c>
      <c r="Y28" s="51">
        <f>IF(R28=0,0,X28/R28%)</f>
        <v>56.09569197487747</v>
      </c>
      <c r="Z28" s="52">
        <f>SUM(Z6:Z27)</f>
        <v>2275</v>
      </c>
      <c r="AA28" s="51">
        <f>IF(S28=0,0,Z28/S28%)</f>
        <v>51.65758401453225</v>
      </c>
      <c r="AB28" s="52">
        <f>SUM(AB6:AB27)</f>
        <v>2561</v>
      </c>
      <c r="AC28" s="51">
        <f>IF(T28=0,0,AB28/T28%)</f>
        <v>42.6975658552851</v>
      </c>
      <c r="AD28" s="52">
        <f>SUM(X28+Z28+AB28)</f>
        <v>195167</v>
      </c>
      <c r="AE28" s="51">
        <f>IF(U28=0,0,AD28/U28%)</f>
        <v>55.809996597073486</v>
      </c>
      <c r="AF28" s="52">
        <f>SUM(AF6:AF27)</f>
        <v>68790</v>
      </c>
      <c r="AG28" s="52">
        <f>SUM(AG6:AG27)</f>
        <v>45850</v>
      </c>
      <c r="AH28" s="52">
        <f>SUM(AH6:AH27)</f>
        <v>18357</v>
      </c>
      <c r="AI28" s="52">
        <f>SUM(AI6:AI27)</f>
        <v>126</v>
      </c>
      <c r="AJ28" s="52">
        <f>SUM(AJ6:AJ27)</f>
        <v>219</v>
      </c>
      <c r="AK28" s="53">
        <f>SUM(AH28:AJ28)</f>
        <v>18702</v>
      </c>
      <c r="AL28" s="52">
        <f>SUM(AL6:AL27)</f>
        <v>4751</v>
      </c>
      <c r="AM28" s="52">
        <f>SUM(AM6:AM27)</f>
        <v>5718</v>
      </c>
      <c r="AN28" s="52">
        <f>SUM(AN6:AN27)</f>
        <v>24337</v>
      </c>
      <c r="AO28" s="52">
        <f>SUM(AO6:AO27)</f>
        <v>10724</v>
      </c>
      <c r="AP28" s="53">
        <f>SUM(AN28:AO28)</f>
        <v>35061</v>
      </c>
      <c r="AQ28" s="52">
        <f>SUM(AQ6:AQ27)</f>
        <v>6970</v>
      </c>
      <c r="AR28" s="52">
        <f>SUM(AR6:AR27)</f>
        <v>13173</v>
      </c>
      <c r="AS28" s="52">
        <f>SUM(AS6:AS27)</f>
        <v>18236</v>
      </c>
      <c r="AT28" s="51">
        <f>IF(AN28=0,0,AS28/AN28%)</f>
        <v>74.93117475448905</v>
      </c>
      <c r="AU28" s="52">
        <f>SUM(AU6:AU27)</f>
        <v>9108</v>
      </c>
      <c r="AV28" s="51">
        <f>IF(AO28=0,0,AU28/AO28%)</f>
        <v>84.93099589705334</v>
      </c>
      <c r="AW28" s="53">
        <f>SUM(AS28+AU28)</f>
        <v>27344</v>
      </c>
      <c r="AX28" s="51">
        <f>IF(AP28=0,0,AW28/AP28%)</f>
        <v>77.98978922449444</v>
      </c>
      <c r="AY28" s="52">
        <f>SUM(AY6:AY27)</f>
        <v>5225</v>
      </c>
      <c r="AZ28" s="52">
        <f>SUM(AZ6:AZ27)</f>
        <v>10209</v>
      </c>
      <c r="BA28" s="52">
        <f>SUM(BA6:BA27)</f>
        <v>5609</v>
      </c>
      <c r="BB28" s="52">
        <f>SUM(BB6:BB27)</f>
        <v>2766</v>
      </c>
      <c r="BC28" s="53">
        <f>SUM(BA28:BB28)</f>
        <v>8375</v>
      </c>
      <c r="BD28" s="52">
        <f>SUM(BD6:BD27)</f>
        <v>1482</v>
      </c>
      <c r="BE28" s="52">
        <f>SUM(BE6:BE27)</f>
        <v>2854</v>
      </c>
      <c r="BF28" s="53">
        <f>R28</f>
        <v>339297</v>
      </c>
      <c r="BG28" s="52">
        <f>SUM(BG6:BG27)</f>
        <v>28741</v>
      </c>
      <c r="BH28" s="52">
        <f>SUM(BH6:BH27)</f>
        <v>16722</v>
      </c>
      <c r="BI28" s="53">
        <f>SUM(BF28:BH28)</f>
        <v>384760</v>
      </c>
      <c r="BJ28" s="52">
        <f>SUM(BJ6:BJ27)</f>
        <v>130263</v>
      </c>
      <c r="BK28" s="52">
        <f>SUM(BK6:BK27)</f>
        <v>90943</v>
      </c>
      <c r="BL28" s="53">
        <f>X28</f>
        <v>190331</v>
      </c>
      <c r="BM28" s="52">
        <f>SUM(BM6:BM27)</f>
        <v>20511</v>
      </c>
      <c r="BN28" s="52">
        <f>SUM(BN6:BN27)</f>
        <v>11669</v>
      </c>
      <c r="BO28" s="52">
        <f>SUM(BO6:BO27)</f>
        <v>222511</v>
      </c>
      <c r="BP28" s="52">
        <f>SUM(BP6:BP27)</f>
        <v>74015</v>
      </c>
      <c r="BQ28" s="52">
        <f>SUM(BQ6:BQ27)</f>
        <v>56059</v>
      </c>
      <c r="BR28" s="51">
        <f aca="true" t="shared" si="46" ref="BR28:BW28">IF(BF28=0,0,BL28/BF28%)</f>
        <v>56.09569197487747</v>
      </c>
      <c r="BS28" s="51">
        <f t="shared" si="46"/>
        <v>71.36494902752165</v>
      </c>
      <c r="BT28" s="53">
        <f t="shared" si="46"/>
        <v>69.7823226886736</v>
      </c>
      <c r="BU28" s="51">
        <f t="shared" si="46"/>
        <v>57.831115500571784</v>
      </c>
      <c r="BV28" s="51">
        <f t="shared" si="46"/>
        <v>56.81966483191696</v>
      </c>
      <c r="BW28" s="51">
        <f t="shared" si="46"/>
        <v>61.64190756847696</v>
      </c>
      <c r="BX28" s="52">
        <f>SUM(BX6:BX27)</f>
        <v>35527</v>
      </c>
      <c r="BY28" s="52">
        <f>SUM(BY6:BY27)</f>
        <v>635</v>
      </c>
      <c r="BZ28" s="52">
        <f>SUM(BZ6:BZ27)</f>
        <v>35</v>
      </c>
      <c r="CA28" s="52">
        <f>SUM(CA6:CA27)</f>
        <v>36197</v>
      </c>
      <c r="CB28" s="52">
        <f>SUM(CB6:CB27)</f>
        <v>14933</v>
      </c>
      <c r="CC28" s="64" t="s">
        <v>7</v>
      </c>
      <c r="CD28" s="52">
        <f aca="true" t="shared" si="47" ref="CD28:CI28">SUM(CD6:CD27)</f>
        <v>530</v>
      </c>
      <c r="CE28" s="52">
        <f t="shared" si="47"/>
        <v>2</v>
      </c>
      <c r="CF28" s="52">
        <f t="shared" si="47"/>
        <v>4</v>
      </c>
      <c r="CG28" s="52">
        <f t="shared" si="47"/>
        <v>536</v>
      </c>
      <c r="CH28" s="52">
        <f t="shared" si="47"/>
        <v>385</v>
      </c>
      <c r="CI28" s="52">
        <f t="shared" si="47"/>
        <v>20</v>
      </c>
      <c r="CJ28" s="53">
        <f>SUM(BL28+BX28+CD28)</f>
        <v>226388</v>
      </c>
      <c r="CK28" s="52">
        <f aca="true" t="shared" si="48" ref="CK28:DA28">SUM(CK6:CK27)</f>
        <v>21148</v>
      </c>
      <c r="CL28" s="52">
        <f t="shared" si="48"/>
        <v>11708</v>
      </c>
      <c r="CM28" s="52">
        <f t="shared" si="48"/>
        <v>259244</v>
      </c>
      <c r="CN28" s="52">
        <f t="shared" si="48"/>
        <v>89333</v>
      </c>
      <c r="CO28" s="52">
        <f t="shared" si="48"/>
        <v>56079</v>
      </c>
      <c r="CP28" s="52">
        <f t="shared" si="48"/>
        <v>5094</v>
      </c>
      <c r="CQ28" s="52">
        <f t="shared" si="48"/>
        <v>31</v>
      </c>
      <c r="CR28" s="52">
        <f t="shared" si="48"/>
        <v>89</v>
      </c>
      <c r="CS28" s="52">
        <f t="shared" si="48"/>
        <v>5214</v>
      </c>
      <c r="CT28" s="52">
        <f t="shared" si="48"/>
        <v>1731</v>
      </c>
      <c r="CU28" s="52">
        <f t="shared" si="48"/>
        <v>1124</v>
      </c>
      <c r="CV28" s="52">
        <f t="shared" si="48"/>
        <v>4</v>
      </c>
      <c r="CW28" s="52">
        <f t="shared" si="48"/>
        <v>0</v>
      </c>
      <c r="CX28" s="52">
        <f t="shared" si="48"/>
        <v>0</v>
      </c>
      <c r="CY28" s="52">
        <f t="shared" si="48"/>
        <v>4</v>
      </c>
      <c r="CZ28" s="52">
        <f t="shared" si="48"/>
        <v>0</v>
      </c>
      <c r="DA28" s="52">
        <f t="shared" si="48"/>
        <v>0</v>
      </c>
    </row>
    <row r="29" spans="1:112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5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5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5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48"/>
    </row>
    <row r="30" spans="1:112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9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50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9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9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</row>
    <row r="31" spans="1:112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9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9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</row>
    <row r="32" spans="1:112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9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9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9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</row>
    <row r="33" spans="1:112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9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9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9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</row>
    <row r="34" spans="1:11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9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9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9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</row>
    <row r="35" spans="1:112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9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9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</row>
    <row r="36" spans="1:112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9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9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9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</row>
    <row r="37" spans="1:112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9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9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9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</row>
    <row r="38" spans="1:112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9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9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9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</row>
    <row r="39" spans="1:112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9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9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9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</row>
    <row r="40" spans="1:112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9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9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9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</row>
    <row r="41" spans="1:112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9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9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9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9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</row>
    <row r="42" spans="1:112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9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9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9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</row>
    <row r="43" spans="1:112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9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9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9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</row>
    <row r="44" spans="1:112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9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9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9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</row>
    <row r="45" spans="1:112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9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 t="s">
        <v>68</v>
      </c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9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9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</row>
    <row r="46" spans="1:11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9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>
        <f>2727-861.1-274.3</f>
        <v>1591.6000000000001</v>
      </c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9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9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</row>
    <row r="47" spans="1:112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9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>
        <f>2901-868-270.2</f>
        <v>1762.8</v>
      </c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9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9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</row>
    <row r="48" spans="1:112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9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>
        <f>3106-890.6-261.1</f>
        <v>1954.3000000000002</v>
      </c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9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9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</row>
    <row r="49" spans="1:11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9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>
        <f>3346-879.3-261.7</f>
        <v>2205</v>
      </c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9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9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</row>
    <row r="50" spans="1:11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9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>
        <f>3593-843-265.5</f>
        <v>2484.5</v>
      </c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9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9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</row>
    <row r="51" spans="1:11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9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>
        <f>3845-882.3-264</f>
        <v>2698.7</v>
      </c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9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9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</row>
    <row r="52" spans="1:112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9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9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9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</row>
    <row r="53" spans="1:112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9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9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9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</row>
    <row r="54" spans="1:112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9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9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9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</row>
    <row r="55" spans="1:112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9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9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9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</row>
    <row r="56" spans="1:11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9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9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9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</row>
    <row r="57" spans="1:11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9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9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9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</row>
    <row r="58" spans="1:11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9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9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9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</row>
    <row r="59" spans="1:112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9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9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9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</row>
    <row r="60" spans="1:112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9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9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9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</row>
    <row r="61" spans="1:112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9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9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9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</row>
    <row r="62" spans="1:112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9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9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9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</row>
    <row r="63" spans="1:112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9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9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9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</row>
    <row r="64" spans="1:112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9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9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9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</row>
    <row r="65" spans="1:112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9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9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9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</row>
    <row r="66" spans="1:112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9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9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9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</row>
    <row r="67" spans="1:112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9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9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9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</row>
    <row r="68" spans="1:112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9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9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9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</row>
    <row r="69" spans="1:112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9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9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9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</row>
    <row r="70" spans="1:112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9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9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9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</row>
    <row r="71" spans="1:112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9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9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9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</row>
    <row r="72" spans="1:112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9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9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9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</row>
    <row r="73" spans="1:112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9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9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9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</row>
    <row r="74" spans="1:112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9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9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9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</row>
    <row r="75" spans="1:112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9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9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9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</row>
    <row r="76" spans="1:112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9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9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9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</row>
    <row r="77" spans="1:112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9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9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9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</row>
    <row r="78" spans="1:112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9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9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9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</row>
    <row r="79" spans="1:112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9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9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9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</row>
    <row r="80" spans="1:112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9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9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9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</row>
    <row r="81" spans="1:112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9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9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9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</row>
    <row r="82" spans="1:112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9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9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9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</row>
    <row r="83" spans="1:112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9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9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9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</row>
    <row r="84" spans="1:112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9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9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9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</row>
    <row r="85" spans="1:112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9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9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9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</row>
    <row r="86" spans="1:112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9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9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9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</row>
    <row r="87" spans="1:112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9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9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9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</row>
    <row r="88" spans="1:112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9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9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9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</row>
    <row r="89" spans="1:112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9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9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9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</row>
    <row r="90" spans="1:112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9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9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9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</row>
    <row r="91" spans="1:112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9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9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9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</row>
    <row r="92" spans="1:112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9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9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9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</row>
    <row r="93" spans="1:112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9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9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9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</row>
    <row r="94" spans="1:112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9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9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9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</row>
    <row r="95" spans="1:112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9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9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9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</row>
    <row r="96" spans="1:112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9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9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9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</row>
    <row r="97" spans="1:112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9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9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9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</row>
    <row r="98" spans="1:112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9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9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9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</row>
    <row r="99" spans="1:112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9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9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9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</row>
    <row r="100" spans="1:112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9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9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9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</row>
    <row r="101" spans="1:112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9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9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9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</row>
    <row r="102" spans="1:112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9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9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9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</row>
    <row r="103" spans="1:112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9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9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9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</row>
    <row r="104" spans="1:112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9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9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9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</row>
    <row r="105" spans="1:112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9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9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9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</row>
    <row r="106" spans="1:112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9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9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9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</row>
    <row r="107" spans="1:112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9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9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9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</row>
    <row r="108" spans="1:112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9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9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9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</row>
    <row r="109" spans="1:112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9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9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9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</row>
    <row r="110" spans="1:112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9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9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9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</row>
    <row r="111" spans="1:112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9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9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9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</row>
    <row r="112" spans="1:112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9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9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9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</row>
    <row r="113" spans="1:112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9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9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9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</row>
    <row r="114" spans="1:112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9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9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9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</row>
    <row r="115" spans="1:112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9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9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9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</row>
    <row r="116" spans="1:112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9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9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9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</row>
    <row r="117" spans="1:112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9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9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9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</row>
    <row r="118" spans="1:112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9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9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9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</row>
    <row r="119" spans="1:112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9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9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9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</row>
    <row r="120" spans="1:112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9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9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9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</row>
    <row r="121" spans="1:112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9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9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9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</row>
    <row r="122" spans="1:112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9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9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9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</row>
    <row r="123" spans="1:112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9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9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9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</row>
    <row r="124" spans="1:112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9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9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9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</row>
    <row r="125" spans="1:112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9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9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9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</row>
    <row r="126" spans="1:112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9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9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9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</row>
    <row r="127" spans="1:112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9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9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9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</row>
    <row r="128" spans="1:112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9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9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9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</row>
    <row r="129" spans="1:112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9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9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9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</row>
    <row r="130" spans="1:112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9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9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9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</row>
    <row r="131" spans="1:112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9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9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9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</row>
    <row r="132" spans="1:112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9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9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9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</row>
    <row r="133" spans="1:112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9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9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9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</row>
    <row r="134" spans="1:112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9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9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9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</row>
    <row r="135" spans="1:112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9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9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9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</row>
    <row r="136" spans="1:112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9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9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9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</row>
    <row r="137" spans="1:112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9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9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9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</row>
    <row r="138" spans="1:112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9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9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9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</row>
    <row r="139" spans="1:112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9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9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9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</row>
    <row r="140" spans="1:112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9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9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9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</row>
    <row r="141" spans="1:112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9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9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9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</row>
    <row r="142" spans="1:112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9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9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9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</row>
    <row r="143" spans="1:112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9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9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9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</row>
    <row r="144" spans="1:112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9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9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9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</row>
    <row r="145" spans="1:112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9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9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9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</row>
    <row r="146" spans="1:112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9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9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9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</row>
    <row r="147" spans="1:112" ht="12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9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9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9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</row>
    <row r="148" spans="1:112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9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9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9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</row>
    <row r="149" spans="1:112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9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9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9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</row>
    <row r="150" spans="1:112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9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9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9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</row>
    <row r="151" spans="1:112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9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9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9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</row>
    <row r="152" spans="1:112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9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9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9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</row>
    <row r="153" spans="1:112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9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9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9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</row>
    <row r="154" spans="1:112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9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9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9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</row>
    <row r="155" spans="1:112" ht="12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9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9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9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</row>
    <row r="156" spans="1:112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9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9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9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</row>
    <row r="157" spans="1:112" ht="12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9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9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9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</row>
    <row r="158" spans="1:112" ht="12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9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9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9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</row>
    <row r="159" spans="1:112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9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9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9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</row>
    <row r="160" spans="1:112" ht="12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9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9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9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</row>
    <row r="161" spans="1:112" ht="12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9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9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9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</row>
    <row r="162" spans="1:112" ht="12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9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9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9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</row>
    <row r="163" spans="1:112" ht="12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9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9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9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</row>
    <row r="164" spans="1:112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9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9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9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</row>
    <row r="165" spans="1:112" ht="12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9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9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9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</row>
    <row r="166" spans="1:112" ht="12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9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9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9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</row>
    <row r="167" spans="1:112" ht="12.7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9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9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9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</row>
    <row r="168" spans="1:112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9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9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9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</row>
    <row r="169" spans="1:112" ht="12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9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9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9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</row>
    <row r="170" spans="1:112" ht="12.7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9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9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9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</row>
    <row r="171" spans="1:112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9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9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9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</row>
    <row r="172" spans="1:112" ht="12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9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9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9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</row>
    <row r="173" spans="1:112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9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9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9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</row>
    <row r="174" spans="1:112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9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9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9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</row>
    <row r="175" spans="1:112" ht="12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9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9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9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</row>
    <row r="176" spans="1:112" ht="12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9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9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9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</row>
    <row r="177" spans="1:112" ht="12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9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9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9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</row>
    <row r="178" spans="1:112" ht="12.7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9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9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9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</row>
    <row r="179" spans="1:112" ht="12.7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9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9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9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</row>
    <row r="180" spans="1:112" ht="12.7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9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9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9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</row>
    <row r="181" spans="1:112" ht="12.7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9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9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9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</row>
    <row r="182" spans="1:112" ht="12.7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9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9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9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</row>
    <row r="183" spans="1:112" ht="12.7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9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9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9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</row>
    <row r="184" spans="1:112" ht="12.7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9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9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9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</row>
    <row r="185" spans="1:112" ht="12.7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9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9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9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</row>
    <row r="186" spans="1:112" ht="12.7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9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9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9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</row>
    <row r="187" spans="1:112" ht="12.7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9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9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9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</row>
    <row r="188" spans="1:112" ht="12.7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9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9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9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</row>
    <row r="189" spans="1:112" ht="12.7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9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9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9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</row>
    <row r="190" spans="1:112" ht="12.7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9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9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9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</row>
    <row r="191" spans="1:112" ht="12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9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9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9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</row>
    <row r="192" spans="1:112" ht="12.7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9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9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9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</row>
    <row r="193" spans="1:112" ht="12.7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9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9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9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</row>
    <row r="194" spans="1:112" ht="12.7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9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9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9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</row>
    <row r="195" spans="1:112" ht="12.7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9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9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9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</row>
    <row r="196" spans="1:112" ht="12.7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9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9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9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</row>
    <row r="197" spans="1:112" ht="12.7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9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9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9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</row>
    <row r="198" spans="1:112" ht="12.7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9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9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9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</row>
    <row r="199" spans="1:112" ht="12.7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9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9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9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</row>
    <row r="200" spans="1:112" ht="12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9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9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9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</row>
    <row r="201" spans="1:112" ht="12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9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9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9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</row>
    <row r="202" spans="1:112" ht="12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9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9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9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</row>
    <row r="203" spans="1:112" ht="12.7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9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9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9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</row>
    <row r="204" spans="1:112" ht="12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9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9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9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</row>
  </sheetData>
  <sheetProtection/>
  <mergeCells count="124">
    <mergeCell ref="AN3:AN5"/>
    <mergeCell ref="Z3:Z5"/>
    <mergeCell ref="Q3:Q5"/>
    <mergeCell ref="AA3:AA5"/>
    <mergeCell ref="R3:R5"/>
    <mergeCell ref="S3:S5"/>
    <mergeCell ref="T3:T5"/>
    <mergeCell ref="AJ3:AJ5"/>
    <mergeCell ref="AL4:AM4"/>
    <mergeCell ref="AD4:AD5"/>
    <mergeCell ref="K3:K5"/>
    <mergeCell ref="L3:L5"/>
    <mergeCell ref="U3:W3"/>
    <mergeCell ref="X3:X5"/>
    <mergeCell ref="Y3:Y5"/>
    <mergeCell ref="N3:N5"/>
    <mergeCell ref="O3:O5"/>
    <mergeCell ref="P3:P5"/>
    <mergeCell ref="U4:U5"/>
    <mergeCell ref="V4:W4"/>
    <mergeCell ref="BR2:BW2"/>
    <mergeCell ref="A1:L1"/>
    <mergeCell ref="A2:A5"/>
    <mergeCell ref="B2:B5"/>
    <mergeCell ref="C2:F2"/>
    <mergeCell ref="G2:J2"/>
    <mergeCell ref="H3:H5"/>
    <mergeCell ref="I3:I5"/>
    <mergeCell ref="M3:M5"/>
    <mergeCell ref="J3:J5"/>
    <mergeCell ref="CJ2:CO2"/>
    <mergeCell ref="CP2:CU2"/>
    <mergeCell ref="CV2:DA2"/>
    <mergeCell ref="C3:C5"/>
    <mergeCell ref="D3:D5"/>
    <mergeCell ref="E3:E5"/>
    <mergeCell ref="F3:F5"/>
    <mergeCell ref="G3:G5"/>
    <mergeCell ref="BL2:BQ2"/>
    <mergeCell ref="AP3:AR3"/>
    <mergeCell ref="AP4:AP5"/>
    <mergeCell ref="AQ4:AR4"/>
    <mergeCell ref="AS3:AS5"/>
    <mergeCell ref="AO3:AO5"/>
    <mergeCell ref="AB3:AB5"/>
    <mergeCell ref="AC3:AC5"/>
    <mergeCell ref="AD3:AG3"/>
    <mergeCell ref="AH3:AH5"/>
    <mergeCell ref="AI3:AI5"/>
    <mergeCell ref="AK3:AM3"/>
    <mergeCell ref="AT3:AT5"/>
    <mergeCell ref="AU3:AU5"/>
    <mergeCell ref="AV3:AV5"/>
    <mergeCell ref="AW3:AZ3"/>
    <mergeCell ref="AW4:AW5"/>
    <mergeCell ref="AX4:AX5"/>
    <mergeCell ref="AY4:AZ4"/>
    <mergeCell ref="BC4:BC5"/>
    <mergeCell ref="BD4:BE4"/>
    <mergeCell ref="BI3:BK3"/>
    <mergeCell ref="BA3:BA5"/>
    <mergeCell ref="BB3:BB5"/>
    <mergeCell ref="BC3:BE3"/>
    <mergeCell ref="BF3:BF5"/>
    <mergeCell ref="BL3:BL5"/>
    <mergeCell ref="BM3:BM5"/>
    <mergeCell ref="BI4:BI5"/>
    <mergeCell ref="BJ4:BK4"/>
    <mergeCell ref="BN3:BN5"/>
    <mergeCell ref="BG3:BG5"/>
    <mergeCell ref="BH3:BH5"/>
    <mergeCell ref="CB4:CC4"/>
    <mergeCell ref="BV4:BW4"/>
    <mergeCell ref="BX3:BX5"/>
    <mergeCell ref="BY3:BY5"/>
    <mergeCell ref="BO3:BQ3"/>
    <mergeCell ref="BR3:BR5"/>
    <mergeCell ref="BO4:BO5"/>
    <mergeCell ref="BP4:BQ4"/>
    <mergeCell ref="BS3:BS5"/>
    <mergeCell ref="BT3:BT5"/>
    <mergeCell ref="CL3:CL5"/>
    <mergeCell ref="CT4:CU4"/>
    <mergeCell ref="CV3:CV5"/>
    <mergeCell ref="CW3:CW5"/>
    <mergeCell ref="CJ3:CJ5"/>
    <mergeCell ref="CK3:CK5"/>
    <mergeCell ref="BZ3:BZ5"/>
    <mergeCell ref="CA3:CC3"/>
    <mergeCell ref="CA4:CA5"/>
    <mergeCell ref="CS3:CU3"/>
    <mergeCell ref="CS4:CS5"/>
    <mergeCell ref="CZ4:DA4"/>
    <mergeCell ref="CY3:DA3"/>
    <mergeCell ref="CX3:CX5"/>
    <mergeCell ref="CQ3:CQ5"/>
    <mergeCell ref="CR3:CR5"/>
    <mergeCell ref="AE4:AE5"/>
    <mergeCell ref="AF4:AG4"/>
    <mergeCell ref="AK4:AK5"/>
    <mergeCell ref="BU3:BW3"/>
    <mergeCell ref="BU4:BU5"/>
    <mergeCell ref="CY4:CY5"/>
    <mergeCell ref="CM3:CO3"/>
    <mergeCell ref="CP3:CP5"/>
    <mergeCell ref="CM4:CM5"/>
    <mergeCell ref="CN4:CO4"/>
    <mergeCell ref="CD2:CI2"/>
    <mergeCell ref="CD3:CD5"/>
    <mergeCell ref="CE3:CE5"/>
    <mergeCell ref="CF3:CF5"/>
    <mergeCell ref="CG3:CI3"/>
    <mergeCell ref="CG4:CG5"/>
    <mergeCell ref="CH4:CI4"/>
    <mergeCell ref="BX2:CC2"/>
    <mergeCell ref="K2:M2"/>
    <mergeCell ref="N2:Q2"/>
    <mergeCell ref="R2:W2"/>
    <mergeCell ref="X2:AG2"/>
    <mergeCell ref="AH2:AM2"/>
    <mergeCell ref="AN2:AR2"/>
    <mergeCell ref="AS2:AZ2"/>
    <mergeCell ref="BA2:BE2"/>
    <mergeCell ref="BF2:BK2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494"/>
  <sheetViews>
    <sheetView zoomScalePageLayoutView="0" workbookViewId="0" topLeftCell="A2">
      <pane xSplit="2" ySplit="3" topLeftCell="BK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CH7" sqref="CH7"/>
    </sheetView>
  </sheetViews>
  <sheetFormatPr defaultColWidth="9.00390625" defaultRowHeight="12.75"/>
  <cols>
    <col min="1" max="1" width="5.25390625" style="25" customWidth="1"/>
    <col min="2" max="2" width="33.125" style="6" customWidth="1"/>
    <col min="3" max="3" width="9.75390625" style="35" bestFit="1" customWidth="1"/>
    <col min="4" max="4" width="8.00390625" style="6" customWidth="1"/>
    <col min="5" max="5" width="9.125" style="6" customWidth="1"/>
    <col min="6" max="6" width="8.75390625" style="6" customWidth="1"/>
    <col min="7" max="7" width="9.625" style="6" bestFit="1" customWidth="1"/>
    <col min="8" max="8" width="7.75390625" style="6" customWidth="1"/>
    <col min="9" max="9" width="9.125" style="6" customWidth="1"/>
    <col min="10" max="10" width="8.375" style="6" customWidth="1"/>
    <col min="11" max="11" width="9.75390625" style="35" customWidth="1"/>
    <col min="12" max="12" width="7.25390625" style="6" customWidth="1"/>
    <col min="13" max="18" width="7.00390625" style="6" customWidth="1"/>
    <col min="19" max="19" width="9.125" style="6" customWidth="1"/>
    <col min="20" max="20" width="7.625" style="6" customWidth="1"/>
    <col min="21" max="21" width="8.625" style="6" customWidth="1"/>
    <col min="22" max="22" width="8.75390625" style="6" customWidth="1"/>
    <col min="23" max="23" width="10.625" style="6" customWidth="1"/>
    <col min="24" max="24" width="7.625" style="6" customWidth="1"/>
    <col min="25" max="26" width="8.375" style="6" customWidth="1"/>
    <col min="27" max="27" width="9.125" style="6" customWidth="1"/>
    <col min="28" max="28" width="8.00390625" style="6" customWidth="1"/>
    <col min="29" max="29" width="9.00390625" style="6" customWidth="1"/>
    <col min="30" max="30" width="8.625" style="6" customWidth="1"/>
    <col min="31" max="31" width="9.125" style="6" customWidth="1"/>
    <col min="32" max="32" width="7.75390625" style="6" customWidth="1"/>
    <col min="33" max="33" width="8.375" style="6" customWidth="1"/>
    <col min="34" max="34" width="7.75390625" style="6" customWidth="1"/>
    <col min="35" max="35" width="9.125" style="6" customWidth="1"/>
    <col min="36" max="36" width="6.875" style="6" customWidth="1"/>
    <col min="37" max="37" width="9.125" style="6" customWidth="1"/>
    <col min="38" max="38" width="7.625" style="6" customWidth="1"/>
    <col min="39" max="39" width="9.125" style="6" customWidth="1"/>
    <col min="40" max="40" width="7.75390625" style="6" customWidth="1"/>
    <col min="41" max="41" width="9.125" style="6" customWidth="1"/>
    <col min="42" max="42" width="8.25390625" style="6" customWidth="1"/>
    <col min="43" max="43" width="7.375" style="6" customWidth="1"/>
    <col min="44" max="44" width="7.875" style="6" customWidth="1"/>
    <col min="45" max="45" width="8.00390625" style="6" customWidth="1"/>
    <col min="46" max="47" width="5.75390625" style="6" customWidth="1"/>
    <col min="48" max="49" width="7.00390625" style="6" customWidth="1"/>
    <col min="50" max="58" width="5.75390625" style="6" customWidth="1"/>
    <col min="59" max="59" width="7.125" style="6" customWidth="1"/>
    <col min="60" max="60" width="7.00390625" style="6" customWidth="1"/>
    <col min="61" max="61" width="5.75390625" style="6" customWidth="1"/>
    <col min="62" max="62" width="6.75390625" style="6" customWidth="1"/>
    <col min="63" max="63" width="6.625" style="6" customWidth="1"/>
    <col min="64" max="64" width="7.75390625" style="6" customWidth="1"/>
    <col min="65" max="65" width="5.375" style="6" customWidth="1"/>
    <col min="66" max="66" width="8.625" style="6" customWidth="1"/>
    <col min="67" max="68" width="6.375" style="6" customWidth="1"/>
    <col min="69" max="69" width="6.75390625" style="6" customWidth="1"/>
    <col min="70" max="70" width="5.125" style="6" customWidth="1"/>
    <col min="71" max="71" width="7.00390625" style="6" customWidth="1"/>
    <col min="72" max="72" width="6.875" style="6" customWidth="1"/>
    <col min="73" max="78" width="6.375" style="6" customWidth="1"/>
    <col min="79" max="79" width="8.00390625" style="6" customWidth="1"/>
    <col min="80" max="80" width="7.00390625" style="6" customWidth="1"/>
    <col min="81" max="81" width="6.25390625" style="6" customWidth="1"/>
    <col min="82" max="86" width="5.875" style="6" customWidth="1"/>
    <col min="87" max="87" width="8.25390625" style="6" customWidth="1"/>
    <col min="88" max="88" width="7.125" style="6" customWidth="1"/>
    <col min="89" max="89" width="7.25390625" style="6" customWidth="1"/>
    <col min="90" max="90" width="5.875" style="6" customWidth="1"/>
    <col min="91" max="16384" width="9.125" style="6" customWidth="1"/>
  </cols>
  <sheetData>
    <row r="1" spans="1:90" ht="33" customHeight="1">
      <c r="A1" s="143" t="s">
        <v>37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</row>
    <row r="2" spans="1:90" ht="88.5" customHeight="1">
      <c r="A2" s="142" t="s">
        <v>0</v>
      </c>
      <c r="B2" s="144" t="s">
        <v>59</v>
      </c>
      <c r="C2" s="78" t="s">
        <v>61</v>
      </c>
      <c r="D2" s="78"/>
      <c r="E2" s="78"/>
      <c r="F2" s="78"/>
      <c r="G2" s="78" t="s">
        <v>62</v>
      </c>
      <c r="H2" s="78"/>
      <c r="I2" s="78"/>
      <c r="J2" s="78"/>
      <c r="K2" s="78" t="s">
        <v>63</v>
      </c>
      <c r="L2" s="78"/>
      <c r="M2" s="78"/>
      <c r="N2" s="78"/>
      <c r="O2" s="78" t="s">
        <v>126</v>
      </c>
      <c r="P2" s="78"/>
      <c r="Q2" s="78"/>
      <c r="R2" s="78"/>
      <c r="S2" s="78" t="s">
        <v>31</v>
      </c>
      <c r="T2" s="78"/>
      <c r="U2" s="78"/>
      <c r="V2" s="78"/>
      <c r="W2" s="78" t="s">
        <v>32</v>
      </c>
      <c r="X2" s="78"/>
      <c r="Y2" s="78"/>
      <c r="Z2" s="78"/>
      <c r="AA2" s="78" t="s">
        <v>33</v>
      </c>
      <c r="AB2" s="78"/>
      <c r="AC2" s="78"/>
      <c r="AD2" s="78"/>
      <c r="AE2" s="78" t="s">
        <v>127</v>
      </c>
      <c r="AF2" s="78"/>
      <c r="AG2" s="78"/>
      <c r="AH2" s="78"/>
      <c r="AI2" s="78" t="s">
        <v>35</v>
      </c>
      <c r="AJ2" s="78"/>
      <c r="AK2" s="78"/>
      <c r="AL2" s="78"/>
      <c r="AM2" s="78" t="s">
        <v>36</v>
      </c>
      <c r="AN2" s="78"/>
      <c r="AO2" s="78"/>
      <c r="AP2" s="78"/>
      <c r="AQ2" s="78" t="s">
        <v>91</v>
      </c>
      <c r="AR2" s="78"/>
      <c r="AS2" s="78"/>
      <c r="AT2" s="78"/>
      <c r="AU2" s="78" t="s">
        <v>92</v>
      </c>
      <c r="AV2" s="78"/>
      <c r="AW2" s="78"/>
      <c r="AX2" s="78"/>
      <c r="AY2" s="78" t="s">
        <v>93</v>
      </c>
      <c r="AZ2" s="78"/>
      <c r="BA2" s="78"/>
      <c r="BB2" s="78"/>
      <c r="BC2" s="78" t="s">
        <v>128</v>
      </c>
      <c r="BD2" s="78"/>
      <c r="BE2" s="78"/>
      <c r="BF2" s="78"/>
      <c r="BG2" s="78" t="s">
        <v>146</v>
      </c>
      <c r="BH2" s="78"/>
      <c r="BI2" s="78"/>
      <c r="BJ2" s="78"/>
      <c r="BK2" s="78" t="s">
        <v>145</v>
      </c>
      <c r="BL2" s="78"/>
      <c r="BM2" s="78"/>
      <c r="BN2" s="78"/>
      <c r="BO2" s="78" t="s">
        <v>129</v>
      </c>
      <c r="BP2" s="78"/>
      <c r="BQ2" s="78"/>
      <c r="BR2" s="78"/>
      <c r="BS2" s="78" t="s">
        <v>130</v>
      </c>
      <c r="BT2" s="78"/>
      <c r="BU2" s="78"/>
      <c r="BV2" s="78"/>
      <c r="BW2" s="78" t="s">
        <v>102</v>
      </c>
      <c r="BX2" s="78"/>
      <c r="BY2" s="78"/>
      <c r="BZ2" s="78"/>
      <c r="CA2" s="78" t="s">
        <v>103</v>
      </c>
      <c r="CB2" s="78"/>
      <c r="CC2" s="78"/>
      <c r="CD2" s="78"/>
      <c r="CE2" s="78" t="s">
        <v>106</v>
      </c>
      <c r="CF2" s="78"/>
      <c r="CG2" s="78"/>
      <c r="CH2" s="78"/>
      <c r="CI2" s="78" t="s">
        <v>131</v>
      </c>
      <c r="CJ2" s="78"/>
      <c r="CK2" s="78"/>
      <c r="CL2" s="78"/>
    </row>
    <row r="3" spans="1:90" ht="12.75" customHeight="1">
      <c r="A3" s="142"/>
      <c r="B3" s="144"/>
      <c r="C3" s="123" t="s">
        <v>28</v>
      </c>
      <c r="D3" s="78" t="s">
        <v>26</v>
      </c>
      <c r="E3" s="78"/>
      <c r="F3" s="78"/>
      <c r="G3" s="78" t="s">
        <v>28</v>
      </c>
      <c r="H3" s="78" t="s">
        <v>26</v>
      </c>
      <c r="I3" s="78"/>
      <c r="J3" s="78"/>
      <c r="K3" s="123" t="s">
        <v>28</v>
      </c>
      <c r="L3" s="78" t="s">
        <v>26</v>
      </c>
      <c r="M3" s="78"/>
      <c r="N3" s="78"/>
      <c r="O3" s="125" t="s">
        <v>28</v>
      </c>
      <c r="P3" s="78" t="s">
        <v>26</v>
      </c>
      <c r="Q3" s="78"/>
      <c r="R3" s="78"/>
      <c r="S3" s="78" t="s">
        <v>28</v>
      </c>
      <c r="T3" s="78" t="s">
        <v>26</v>
      </c>
      <c r="U3" s="78"/>
      <c r="V3" s="78"/>
      <c r="W3" s="78" t="s">
        <v>28</v>
      </c>
      <c r="X3" s="78" t="s">
        <v>26</v>
      </c>
      <c r="Y3" s="78"/>
      <c r="Z3" s="78"/>
      <c r="AA3" s="78" t="s">
        <v>28</v>
      </c>
      <c r="AB3" s="78" t="s">
        <v>26</v>
      </c>
      <c r="AC3" s="78"/>
      <c r="AD3" s="78"/>
      <c r="AE3" s="78" t="s">
        <v>28</v>
      </c>
      <c r="AF3" s="78" t="s">
        <v>26</v>
      </c>
      <c r="AG3" s="78"/>
      <c r="AH3" s="78"/>
      <c r="AI3" s="78" t="s">
        <v>28</v>
      </c>
      <c r="AJ3" s="78" t="s">
        <v>26</v>
      </c>
      <c r="AK3" s="78"/>
      <c r="AL3" s="78"/>
      <c r="AM3" s="78" t="s">
        <v>28</v>
      </c>
      <c r="AN3" s="78" t="s">
        <v>26</v>
      </c>
      <c r="AO3" s="78"/>
      <c r="AP3" s="78"/>
      <c r="AQ3" s="78" t="s">
        <v>28</v>
      </c>
      <c r="AR3" s="78" t="s">
        <v>26</v>
      </c>
      <c r="AS3" s="78"/>
      <c r="AT3" s="78"/>
      <c r="AU3" s="78" t="s">
        <v>28</v>
      </c>
      <c r="AV3" s="78" t="s">
        <v>26</v>
      </c>
      <c r="AW3" s="78"/>
      <c r="AX3" s="78"/>
      <c r="AY3" s="78" t="s">
        <v>28</v>
      </c>
      <c r="AZ3" s="78" t="s">
        <v>26</v>
      </c>
      <c r="BA3" s="78"/>
      <c r="BB3" s="78"/>
      <c r="BC3" s="78" t="s">
        <v>28</v>
      </c>
      <c r="BD3" s="78" t="s">
        <v>26</v>
      </c>
      <c r="BE3" s="78"/>
      <c r="BF3" s="78"/>
      <c r="BG3" s="78" t="s">
        <v>28</v>
      </c>
      <c r="BH3" s="78" t="s">
        <v>26</v>
      </c>
      <c r="BI3" s="78"/>
      <c r="BJ3" s="78"/>
      <c r="BK3" s="78" t="s">
        <v>28</v>
      </c>
      <c r="BL3" s="78" t="s">
        <v>26</v>
      </c>
      <c r="BM3" s="78"/>
      <c r="BN3" s="78"/>
      <c r="BO3" s="78" t="s">
        <v>28</v>
      </c>
      <c r="BP3" s="78" t="s">
        <v>26</v>
      </c>
      <c r="BQ3" s="78"/>
      <c r="BR3" s="78"/>
      <c r="BS3" s="78" t="s">
        <v>28</v>
      </c>
      <c r="BT3" s="78" t="s">
        <v>26</v>
      </c>
      <c r="BU3" s="78"/>
      <c r="BV3" s="78"/>
      <c r="BW3" s="78" t="s">
        <v>28</v>
      </c>
      <c r="BX3" s="78" t="s">
        <v>26</v>
      </c>
      <c r="BY3" s="78"/>
      <c r="BZ3" s="78"/>
      <c r="CA3" s="78" t="s">
        <v>28</v>
      </c>
      <c r="CB3" s="78" t="s">
        <v>26</v>
      </c>
      <c r="CC3" s="78"/>
      <c r="CD3" s="78"/>
      <c r="CE3" s="78" t="s">
        <v>28</v>
      </c>
      <c r="CF3" s="78" t="s">
        <v>26</v>
      </c>
      <c r="CG3" s="78"/>
      <c r="CH3" s="78"/>
      <c r="CI3" s="78" t="s">
        <v>28</v>
      </c>
      <c r="CJ3" s="78" t="s">
        <v>26</v>
      </c>
      <c r="CK3" s="78"/>
      <c r="CL3" s="78"/>
    </row>
    <row r="4" spans="1:90" ht="72" customHeight="1">
      <c r="A4" s="142"/>
      <c r="B4" s="144"/>
      <c r="C4" s="123"/>
      <c r="D4" s="7" t="s">
        <v>29</v>
      </c>
      <c r="E4" s="7" t="s">
        <v>5</v>
      </c>
      <c r="F4" s="7" t="s">
        <v>16</v>
      </c>
      <c r="G4" s="78"/>
      <c r="H4" s="7" t="s">
        <v>29</v>
      </c>
      <c r="I4" s="7" t="s">
        <v>5</v>
      </c>
      <c r="J4" s="7" t="s">
        <v>16</v>
      </c>
      <c r="K4" s="123"/>
      <c r="L4" s="7" t="s">
        <v>29</v>
      </c>
      <c r="M4" s="7" t="s">
        <v>5</v>
      </c>
      <c r="N4" s="7" t="s">
        <v>16</v>
      </c>
      <c r="O4" s="125"/>
      <c r="P4" s="7" t="s">
        <v>29</v>
      </c>
      <c r="Q4" s="7" t="s">
        <v>5</v>
      </c>
      <c r="R4" s="7" t="s">
        <v>16</v>
      </c>
      <c r="S4" s="78"/>
      <c r="T4" s="7" t="s">
        <v>29</v>
      </c>
      <c r="U4" s="7" t="s">
        <v>5</v>
      </c>
      <c r="V4" s="7" t="s">
        <v>16</v>
      </c>
      <c r="W4" s="78"/>
      <c r="X4" s="7" t="s">
        <v>29</v>
      </c>
      <c r="Y4" s="7" t="s">
        <v>5</v>
      </c>
      <c r="Z4" s="7" t="s">
        <v>16</v>
      </c>
      <c r="AA4" s="78"/>
      <c r="AB4" s="7" t="s">
        <v>29</v>
      </c>
      <c r="AC4" s="7" t="s">
        <v>5</v>
      </c>
      <c r="AD4" s="7" t="s">
        <v>16</v>
      </c>
      <c r="AE4" s="78"/>
      <c r="AF4" s="7" t="s">
        <v>29</v>
      </c>
      <c r="AG4" s="7" t="s">
        <v>5</v>
      </c>
      <c r="AH4" s="7" t="s">
        <v>16</v>
      </c>
      <c r="AI4" s="78"/>
      <c r="AJ4" s="7" t="s">
        <v>29</v>
      </c>
      <c r="AK4" s="7" t="s">
        <v>5</v>
      </c>
      <c r="AL4" s="7" t="s">
        <v>16</v>
      </c>
      <c r="AM4" s="78"/>
      <c r="AN4" s="7" t="s">
        <v>29</v>
      </c>
      <c r="AO4" s="7" t="s">
        <v>5</v>
      </c>
      <c r="AP4" s="7" t="s">
        <v>16</v>
      </c>
      <c r="AQ4" s="78"/>
      <c r="AR4" s="7" t="s">
        <v>29</v>
      </c>
      <c r="AS4" s="7" t="s">
        <v>5</v>
      </c>
      <c r="AT4" s="7" t="s">
        <v>16</v>
      </c>
      <c r="AU4" s="78"/>
      <c r="AV4" s="7" t="s">
        <v>29</v>
      </c>
      <c r="AW4" s="7" t="s">
        <v>5</v>
      </c>
      <c r="AX4" s="7" t="s">
        <v>16</v>
      </c>
      <c r="AY4" s="78"/>
      <c r="AZ4" s="7" t="s">
        <v>29</v>
      </c>
      <c r="BA4" s="7" t="s">
        <v>5</v>
      </c>
      <c r="BB4" s="7" t="s">
        <v>16</v>
      </c>
      <c r="BC4" s="78"/>
      <c r="BD4" s="7" t="s">
        <v>29</v>
      </c>
      <c r="BE4" s="7" t="s">
        <v>5</v>
      </c>
      <c r="BF4" s="7" t="s">
        <v>16</v>
      </c>
      <c r="BG4" s="78"/>
      <c r="BH4" s="7" t="s">
        <v>29</v>
      </c>
      <c r="BI4" s="7" t="s">
        <v>5</v>
      </c>
      <c r="BJ4" s="7" t="s">
        <v>16</v>
      </c>
      <c r="BK4" s="78"/>
      <c r="BL4" s="7" t="s">
        <v>29</v>
      </c>
      <c r="BM4" s="7" t="s">
        <v>5</v>
      </c>
      <c r="BN4" s="7" t="s">
        <v>16</v>
      </c>
      <c r="BO4" s="78"/>
      <c r="BP4" s="7" t="s">
        <v>29</v>
      </c>
      <c r="BQ4" s="7" t="s">
        <v>5</v>
      </c>
      <c r="BR4" s="7" t="s">
        <v>16</v>
      </c>
      <c r="BS4" s="78"/>
      <c r="BT4" s="7" t="s">
        <v>29</v>
      </c>
      <c r="BU4" s="7" t="s">
        <v>5</v>
      </c>
      <c r="BV4" s="7" t="s">
        <v>16</v>
      </c>
      <c r="BW4" s="78"/>
      <c r="BX4" s="7" t="s">
        <v>29</v>
      </c>
      <c r="BY4" s="7" t="s">
        <v>5</v>
      </c>
      <c r="BZ4" s="7" t="s">
        <v>16</v>
      </c>
      <c r="CA4" s="78"/>
      <c r="CB4" s="7" t="s">
        <v>29</v>
      </c>
      <c r="CC4" s="7" t="s">
        <v>5</v>
      </c>
      <c r="CD4" s="7" t="s">
        <v>16</v>
      </c>
      <c r="CE4" s="78"/>
      <c r="CF4" s="7" t="s">
        <v>29</v>
      </c>
      <c r="CG4" s="7" t="s">
        <v>5</v>
      </c>
      <c r="CH4" s="7" t="s">
        <v>16</v>
      </c>
      <c r="CI4" s="78"/>
      <c r="CJ4" s="7" t="s">
        <v>29</v>
      </c>
      <c r="CK4" s="7" t="s">
        <v>5</v>
      </c>
      <c r="CL4" s="7" t="s">
        <v>16</v>
      </c>
    </row>
    <row r="5" spans="1:90" ht="47.25">
      <c r="A5" s="22">
        <v>1</v>
      </c>
      <c r="B5" s="72" t="s">
        <v>168</v>
      </c>
      <c r="C5" s="31">
        <f>'свод разд2'!F6</f>
        <v>15</v>
      </c>
      <c r="D5" s="10"/>
      <c r="E5" s="10">
        <v>6</v>
      </c>
      <c r="F5" s="10"/>
      <c r="G5" s="10">
        <v>15</v>
      </c>
      <c r="H5" s="10"/>
      <c r="I5" s="10">
        <v>6</v>
      </c>
      <c r="J5" s="10"/>
      <c r="K5" s="31">
        <f>'свод разд2'!M6</f>
        <v>0</v>
      </c>
      <c r="L5" s="10"/>
      <c r="M5" s="10"/>
      <c r="N5" s="10"/>
      <c r="O5" s="43"/>
      <c r="P5" s="10"/>
      <c r="Q5" s="10"/>
      <c r="R5" s="10"/>
      <c r="S5" s="10">
        <v>56</v>
      </c>
      <c r="T5" s="10"/>
      <c r="U5" s="10">
        <v>26</v>
      </c>
      <c r="V5" s="10"/>
      <c r="W5" s="10">
        <v>90</v>
      </c>
      <c r="X5" s="10"/>
      <c r="Y5" s="10">
        <v>43</v>
      </c>
      <c r="Z5" s="10"/>
      <c r="AA5" s="10">
        <v>34</v>
      </c>
      <c r="AB5" s="10"/>
      <c r="AC5" s="10">
        <v>17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>
        <v>1</v>
      </c>
      <c r="BH5" s="10">
        <v>1</v>
      </c>
      <c r="BI5" s="10">
        <v>1</v>
      </c>
      <c r="BJ5" s="10"/>
      <c r="BK5" s="10">
        <v>1</v>
      </c>
      <c r="BL5" s="10">
        <v>1</v>
      </c>
      <c r="BM5" s="10">
        <v>1</v>
      </c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</row>
    <row r="6" spans="1:90" ht="47.25">
      <c r="A6" s="21">
        <v>2</v>
      </c>
      <c r="B6" s="72" t="s">
        <v>171</v>
      </c>
      <c r="C6" s="31">
        <f>'свод разд2'!F7</f>
        <v>17</v>
      </c>
      <c r="D6" s="10"/>
      <c r="E6" s="10">
        <v>12</v>
      </c>
      <c r="F6" s="10">
        <v>1</v>
      </c>
      <c r="G6" s="10">
        <v>16</v>
      </c>
      <c r="H6" s="10"/>
      <c r="I6" s="10">
        <v>12</v>
      </c>
      <c r="J6" s="10"/>
      <c r="K6" s="31">
        <f>'свод разд2'!M7</f>
        <v>1</v>
      </c>
      <c r="L6" s="10"/>
      <c r="M6" s="10"/>
      <c r="N6" s="10">
        <v>1</v>
      </c>
      <c r="O6" s="43">
        <v>2</v>
      </c>
      <c r="P6" s="10"/>
      <c r="Q6" s="10"/>
      <c r="R6" s="10"/>
      <c r="S6" s="10">
        <v>37</v>
      </c>
      <c r="T6" s="10"/>
      <c r="U6" s="10">
        <v>31</v>
      </c>
      <c r="V6" s="10"/>
      <c r="W6" s="10">
        <v>69</v>
      </c>
      <c r="X6" s="10"/>
      <c r="Y6" s="10">
        <v>65</v>
      </c>
      <c r="Z6" s="10"/>
      <c r="AA6" s="10">
        <v>53</v>
      </c>
      <c r="AB6" s="10"/>
      <c r="AC6" s="10">
        <v>49</v>
      </c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>
        <v>1</v>
      </c>
      <c r="BH6" s="10">
        <v>1</v>
      </c>
      <c r="BI6" s="10">
        <v>1</v>
      </c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</row>
    <row r="7" spans="1:90" ht="78.75" customHeight="1">
      <c r="A7" s="21">
        <v>3</v>
      </c>
      <c r="B7" s="72" t="s">
        <v>172</v>
      </c>
      <c r="C7" s="31">
        <f>'свод разд2'!F8</f>
        <v>141</v>
      </c>
      <c r="D7" s="10"/>
      <c r="E7" s="10">
        <v>131</v>
      </c>
      <c r="F7" s="10">
        <v>6</v>
      </c>
      <c r="G7" s="10">
        <v>141</v>
      </c>
      <c r="H7" s="10"/>
      <c r="I7" s="10">
        <v>131</v>
      </c>
      <c r="J7" s="10">
        <v>6</v>
      </c>
      <c r="K7" s="31">
        <f>'свод разд2'!M8</f>
        <v>0</v>
      </c>
      <c r="L7" s="10"/>
      <c r="M7" s="10"/>
      <c r="N7" s="10"/>
      <c r="O7" s="43">
        <v>21</v>
      </c>
      <c r="P7" s="10"/>
      <c r="Q7" s="10">
        <v>18</v>
      </c>
      <c r="R7" s="10"/>
      <c r="S7" s="10">
        <v>678</v>
      </c>
      <c r="T7" s="10"/>
      <c r="U7" s="10">
        <v>647</v>
      </c>
      <c r="V7" s="10">
        <v>98</v>
      </c>
      <c r="W7" s="10">
        <v>797</v>
      </c>
      <c r="X7" s="10"/>
      <c r="Y7" s="10">
        <v>777</v>
      </c>
      <c r="Z7" s="10">
        <v>101</v>
      </c>
      <c r="AA7" s="10">
        <v>317</v>
      </c>
      <c r="AB7" s="10"/>
      <c r="AC7" s="10">
        <v>314</v>
      </c>
      <c r="AD7" s="10">
        <v>7</v>
      </c>
      <c r="AE7" s="10"/>
      <c r="AF7" s="10"/>
      <c r="AG7" s="10"/>
      <c r="AH7" s="10"/>
      <c r="AI7" s="10"/>
      <c r="AJ7" s="10"/>
      <c r="AK7" s="10"/>
      <c r="AL7" s="10"/>
      <c r="AM7" s="10">
        <v>4</v>
      </c>
      <c r="AN7" s="10"/>
      <c r="AO7" s="10">
        <v>4</v>
      </c>
      <c r="AP7" s="10"/>
      <c r="AQ7" s="10">
        <v>3</v>
      </c>
      <c r="AR7" s="10">
        <v>1</v>
      </c>
      <c r="AS7" s="10"/>
      <c r="AT7" s="10"/>
      <c r="AU7" s="10"/>
      <c r="AV7" s="10"/>
      <c r="AW7" s="10"/>
      <c r="AX7" s="10"/>
      <c r="AY7" s="10">
        <v>6</v>
      </c>
      <c r="AZ7" s="10">
        <v>3</v>
      </c>
      <c r="BA7" s="10">
        <v>6</v>
      </c>
      <c r="BB7" s="10"/>
      <c r="BC7" s="10"/>
      <c r="BD7" s="10"/>
      <c r="BE7" s="10"/>
      <c r="BF7" s="10"/>
      <c r="BG7" s="10">
        <v>1</v>
      </c>
      <c r="BH7" s="10">
        <v>1</v>
      </c>
      <c r="BI7" s="10">
        <v>1</v>
      </c>
      <c r="BJ7" s="10"/>
      <c r="BK7" s="10">
        <v>3</v>
      </c>
      <c r="BL7" s="10">
        <v>3</v>
      </c>
      <c r="BM7" s="10">
        <v>2</v>
      </c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>
        <v>1</v>
      </c>
      <c r="CB7" s="10">
        <v>1</v>
      </c>
      <c r="CC7" s="10"/>
      <c r="CD7" s="10"/>
      <c r="CE7" s="10">
        <v>17</v>
      </c>
      <c r="CF7" s="10">
        <v>17</v>
      </c>
      <c r="CG7" s="10">
        <v>13</v>
      </c>
      <c r="CH7" s="10"/>
      <c r="CI7" s="10">
        <v>3</v>
      </c>
      <c r="CJ7" s="10"/>
      <c r="CK7" s="10">
        <v>3</v>
      </c>
      <c r="CL7" s="10"/>
    </row>
    <row r="8" spans="1:90" ht="63">
      <c r="A8" s="22">
        <v>4</v>
      </c>
      <c r="B8" s="72" t="s">
        <v>153</v>
      </c>
      <c r="C8" s="31">
        <f>'свод разд2'!F9</f>
        <v>30</v>
      </c>
      <c r="D8" s="10">
        <v>1</v>
      </c>
      <c r="E8" s="10">
        <v>27</v>
      </c>
      <c r="F8" s="10">
        <v>3</v>
      </c>
      <c r="G8" s="10">
        <v>30</v>
      </c>
      <c r="H8" s="10">
        <v>1</v>
      </c>
      <c r="I8" s="10">
        <v>27</v>
      </c>
      <c r="J8" s="10">
        <v>3</v>
      </c>
      <c r="K8" s="31">
        <f>'свод разд2'!M9</f>
        <v>0</v>
      </c>
      <c r="L8" s="10"/>
      <c r="M8" s="10"/>
      <c r="N8" s="10"/>
      <c r="O8" s="43">
        <v>7</v>
      </c>
      <c r="P8" s="10"/>
      <c r="Q8" s="10">
        <v>6</v>
      </c>
      <c r="R8" s="10"/>
      <c r="S8" s="10">
        <v>84</v>
      </c>
      <c r="T8" s="10"/>
      <c r="U8" s="10">
        <v>71</v>
      </c>
      <c r="V8" s="10">
        <v>1</v>
      </c>
      <c r="W8" s="10">
        <v>73</v>
      </c>
      <c r="X8" s="10"/>
      <c r="Y8" s="10">
        <v>42</v>
      </c>
      <c r="Z8" s="10">
        <v>1</v>
      </c>
      <c r="AA8" s="10">
        <v>90</v>
      </c>
      <c r="AB8" s="10"/>
      <c r="AC8" s="10">
        <v>82</v>
      </c>
      <c r="AD8" s="10"/>
      <c r="AE8" s="10">
        <v>45</v>
      </c>
      <c r="AF8" s="10"/>
      <c r="AG8" s="10">
        <v>19</v>
      </c>
      <c r="AH8" s="10"/>
      <c r="AI8" s="10">
        <v>48</v>
      </c>
      <c r="AJ8" s="10"/>
      <c r="AK8" s="10">
        <v>39</v>
      </c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>
        <v>2</v>
      </c>
      <c r="AZ8" s="10">
        <v>1</v>
      </c>
      <c r="BA8" s="10">
        <v>2</v>
      </c>
      <c r="BB8" s="10"/>
      <c r="BC8" s="10"/>
      <c r="BD8" s="10"/>
      <c r="BE8" s="10"/>
      <c r="BF8" s="10"/>
      <c r="BG8" s="10">
        <v>1</v>
      </c>
      <c r="BH8" s="10">
        <v>1</v>
      </c>
      <c r="BI8" s="10">
        <v>1</v>
      </c>
      <c r="BJ8" s="10"/>
      <c r="BK8" s="10">
        <v>1</v>
      </c>
      <c r="BL8" s="10">
        <v>1</v>
      </c>
      <c r="BM8" s="10">
        <v>1</v>
      </c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>
        <v>1</v>
      </c>
      <c r="CJ8" s="10"/>
      <c r="CK8" s="10">
        <v>1</v>
      </c>
      <c r="CL8" s="10"/>
    </row>
    <row r="9" spans="1:90" ht="48" customHeight="1">
      <c r="A9" s="22">
        <v>5</v>
      </c>
      <c r="B9" s="72" t="s">
        <v>169</v>
      </c>
      <c r="C9" s="31">
        <f>'свод разд2'!F10</f>
        <v>112</v>
      </c>
      <c r="D9" s="10">
        <v>13</v>
      </c>
      <c r="E9" s="10">
        <v>98</v>
      </c>
      <c r="F9" s="10">
        <v>2</v>
      </c>
      <c r="G9" s="10">
        <v>109</v>
      </c>
      <c r="H9" s="10">
        <v>13</v>
      </c>
      <c r="I9" s="10">
        <v>94</v>
      </c>
      <c r="J9" s="10">
        <v>1</v>
      </c>
      <c r="K9" s="31">
        <f>'свод разд2'!M10</f>
        <v>3</v>
      </c>
      <c r="L9" s="10"/>
      <c r="M9" s="10">
        <v>3</v>
      </c>
      <c r="N9" s="10">
        <v>1</v>
      </c>
      <c r="O9" s="43">
        <v>3</v>
      </c>
      <c r="P9" s="10"/>
      <c r="Q9" s="10">
        <v>3</v>
      </c>
      <c r="R9" s="10"/>
      <c r="S9" s="10">
        <v>637</v>
      </c>
      <c r="T9" s="10"/>
      <c r="U9" s="10">
        <v>572</v>
      </c>
      <c r="V9" s="10">
        <v>103</v>
      </c>
      <c r="W9" s="10">
        <v>727</v>
      </c>
      <c r="X9" s="10"/>
      <c r="Y9" s="10">
        <v>638</v>
      </c>
      <c r="Z9" s="10">
        <v>126</v>
      </c>
      <c r="AA9" s="10">
        <v>325</v>
      </c>
      <c r="AB9" s="10"/>
      <c r="AC9" s="10">
        <v>318</v>
      </c>
      <c r="AD9" s="10">
        <v>18</v>
      </c>
      <c r="AE9" s="10">
        <v>65</v>
      </c>
      <c r="AF9" s="10"/>
      <c r="AG9" s="10">
        <v>61</v>
      </c>
      <c r="AH9" s="10">
        <v>7</v>
      </c>
      <c r="AI9" s="10">
        <v>213</v>
      </c>
      <c r="AJ9" s="10"/>
      <c r="AK9" s="10">
        <v>119</v>
      </c>
      <c r="AL9" s="10">
        <v>21</v>
      </c>
      <c r="AM9" s="10">
        <v>1178</v>
      </c>
      <c r="AN9" s="10"/>
      <c r="AO9" s="10">
        <v>1146</v>
      </c>
      <c r="AP9" s="10">
        <v>264</v>
      </c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>
        <v>1</v>
      </c>
      <c r="BH9" s="10">
        <v>1</v>
      </c>
      <c r="BI9" s="10">
        <v>1</v>
      </c>
      <c r="BJ9" s="10"/>
      <c r="BK9" s="10">
        <v>7</v>
      </c>
      <c r="BL9" s="10">
        <v>7</v>
      </c>
      <c r="BM9" s="10">
        <v>4</v>
      </c>
      <c r="BN9" s="10">
        <v>1</v>
      </c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>
        <v>3</v>
      </c>
      <c r="CJ9" s="10"/>
      <c r="CK9" s="10">
        <v>3</v>
      </c>
      <c r="CL9" s="10"/>
    </row>
    <row r="10" spans="1:90" ht="48.75" customHeight="1">
      <c r="A10" s="21">
        <v>6</v>
      </c>
      <c r="B10" s="72" t="s">
        <v>173</v>
      </c>
      <c r="C10" s="31">
        <f>'свод разд2'!F11</f>
        <v>227</v>
      </c>
      <c r="D10" s="10"/>
      <c r="E10" s="10">
        <v>193</v>
      </c>
      <c r="F10" s="10">
        <v>63</v>
      </c>
      <c r="G10" s="10">
        <v>226</v>
      </c>
      <c r="H10" s="10"/>
      <c r="I10" s="10">
        <v>193</v>
      </c>
      <c r="J10" s="10">
        <v>62</v>
      </c>
      <c r="K10" s="31">
        <f>'свод разд2'!M11</f>
        <v>1</v>
      </c>
      <c r="L10" s="10"/>
      <c r="M10" s="10"/>
      <c r="N10" s="10">
        <v>1</v>
      </c>
      <c r="O10" s="43">
        <v>72</v>
      </c>
      <c r="P10" s="10"/>
      <c r="Q10" s="10">
        <v>30</v>
      </c>
      <c r="R10" s="10">
        <v>3</v>
      </c>
      <c r="S10" s="10">
        <v>824</v>
      </c>
      <c r="T10" s="10"/>
      <c r="U10" s="10">
        <v>775</v>
      </c>
      <c r="V10" s="10">
        <v>179</v>
      </c>
      <c r="W10" s="10">
        <v>814</v>
      </c>
      <c r="X10" s="10"/>
      <c r="Y10" s="10">
        <v>765</v>
      </c>
      <c r="Z10" s="10">
        <v>179</v>
      </c>
      <c r="AA10" s="10">
        <v>738</v>
      </c>
      <c r="AB10" s="10"/>
      <c r="AC10" s="10">
        <v>701</v>
      </c>
      <c r="AD10" s="10">
        <v>61</v>
      </c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>
        <v>29</v>
      </c>
      <c r="AZ10" s="10">
        <v>2</v>
      </c>
      <c r="BA10" s="10">
        <v>28</v>
      </c>
      <c r="BB10" s="10">
        <v>4</v>
      </c>
      <c r="BC10" s="10"/>
      <c r="BD10" s="10"/>
      <c r="BE10" s="10"/>
      <c r="BF10" s="10"/>
      <c r="BG10" s="10">
        <v>1</v>
      </c>
      <c r="BH10" s="10">
        <v>1</v>
      </c>
      <c r="BI10" s="10">
        <v>1</v>
      </c>
      <c r="BJ10" s="10"/>
      <c r="BK10" s="10">
        <v>2</v>
      </c>
      <c r="BL10" s="10">
        <v>2</v>
      </c>
      <c r="BM10" s="10">
        <v>2</v>
      </c>
      <c r="BN10" s="10">
        <v>1</v>
      </c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>
        <v>2</v>
      </c>
      <c r="CJ10" s="10"/>
      <c r="CK10" s="10">
        <v>2</v>
      </c>
      <c r="CL10" s="10"/>
    </row>
    <row r="11" spans="1:90" ht="48" customHeight="1">
      <c r="A11" s="21">
        <v>7</v>
      </c>
      <c r="B11" s="72" t="s">
        <v>170</v>
      </c>
      <c r="C11" s="31">
        <f>'свод разд2'!F12</f>
        <v>8</v>
      </c>
      <c r="D11" s="10"/>
      <c r="E11" s="10"/>
      <c r="F11" s="10"/>
      <c r="G11" s="10">
        <v>8</v>
      </c>
      <c r="H11" s="10"/>
      <c r="I11" s="10"/>
      <c r="J11" s="10"/>
      <c r="K11" s="31">
        <f>'свод разд2'!M12</f>
        <v>0</v>
      </c>
      <c r="L11" s="10"/>
      <c r="M11" s="10"/>
      <c r="N11" s="10"/>
      <c r="O11" s="43"/>
      <c r="P11" s="10"/>
      <c r="Q11" s="10"/>
      <c r="R11" s="10"/>
      <c r="S11" s="10">
        <v>16</v>
      </c>
      <c r="T11" s="10"/>
      <c r="U11" s="10"/>
      <c r="V11" s="10"/>
      <c r="W11" s="10">
        <v>8</v>
      </c>
      <c r="X11" s="10"/>
      <c r="Y11" s="10"/>
      <c r="Z11" s="10"/>
      <c r="AA11" s="10">
        <v>24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>
        <v>1</v>
      </c>
      <c r="BH11" s="10"/>
      <c r="BI11" s="10"/>
      <c r="BJ11" s="10"/>
      <c r="BK11" s="10">
        <v>1</v>
      </c>
      <c r="BL11" s="10">
        <v>1</v>
      </c>
      <c r="BM11" s="10">
        <v>1</v>
      </c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</row>
    <row r="12" spans="1:90" ht="63">
      <c r="A12" s="22">
        <v>8</v>
      </c>
      <c r="B12" s="72" t="s">
        <v>154</v>
      </c>
      <c r="C12" s="31">
        <f>'свод разд2'!F13</f>
        <v>4</v>
      </c>
      <c r="D12" s="10">
        <v>2</v>
      </c>
      <c r="E12" s="10">
        <v>3</v>
      </c>
      <c r="F12" s="10"/>
      <c r="G12" s="10">
        <v>4</v>
      </c>
      <c r="H12" s="10">
        <v>2</v>
      </c>
      <c r="I12" s="10">
        <v>3</v>
      </c>
      <c r="J12" s="10"/>
      <c r="K12" s="31">
        <f>'свод разд2'!M13</f>
        <v>0</v>
      </c>
      <c r="L12" s="10"/>
      <c r="M12" s="10"/>
      <c r="N12" s="10"/>
      <c r="O12" s="43"/>
      <c r="P12" s="10"/>
      <c r="Q12" s="10"/>
      <c r="R12" s="10"/>
      <c r="S12" s="10">
        <v>36</v>
      </c>
      <c r="T12" s="10"/>
      <c r="U12" s="10">
        <v>31</v>
      </c>
      <c r="V12" s="10">
        <v>6</v>
      </c>
      <c r="W12" s="10">
        <v>50</v>
      </c>
      <c r="X12" s="10"/>
      <c r="Y12" s="10">
        <v>39</v>
      </c>
      <c r="Z12" s="10">
        <v>8</v>
      </c>
      <c r="AA12" s="10">
        <v>10</v>
      </c>
      <c r="AB12" s="10"/>
      <c r="AC12" s="10">
        <v>9</v>
      </c>
      <c r="AD12" s="10">
        <v>2</v>
      </c>
      <c r="AE12" s="10">
        <v>41</v>
      </c>
      <c r="AF12" s="10"/>
      <c r="AG12" s="10">
        <v>33</v>
      </c>
      <c r="AH12" s="10">
        <v>8</v>
      </c>
      <c r="AI12" s="10">
        <v>82</v>
      </c>
      <c r="AJ12" s="10"/>
      <c r="AK12" s="10">
        <v>62</v>
      </c>
      <c r="AL12" s="10">
        <v>13</v>
      </c>
      <c r="AM12" s="10">
        <v>16</v>
      </c>
      <c r="AN12" s="10"/>
      <c r="AO12" s="10">
        <v>14</v>
      </c>
      <c r="AP12" s="10">
        <v>5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>
        <v>1</v>
      </c>
      <c r="BH12" s="10">
        <v>1</v>
      </c>
      <c r="BI12" s="10"/>
      <c r="BJ12" s="10"/>
      <c r="BK12" s="10">
        <v>1</v>
      </c>
      <c r="BL12" s="10">
        <v>1</v>
      </c>
      <c r="BM12" s="10">
        <v>1</v>
      </c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</row>
    <row r="13" spans="1:90" ht="63">
      <c r="A13" s="22">
        <v>9</v>
      </c>
      <c r="B13" s="72" t="s">
        <v>174</v>
      </c>
      <c r="C13" s="31">
        <f>'свод разд2'!F14</f>
        <v>1608</v>
      </c>
      <c r="D13" s="10"/>
      <c r="E13" s="10"/>
      <c r="F13" s="10">
        <v>209</v>
      </c>
      <c r="G13" s="10">
        <v>1602</v>
      </c>
      <c r="H13" s="10"/>
      <c r="I13" s="10"/>
      <c r="J13" s="10"/>
      <c r="K13" s="31">
        <f>'свод разд2'!M14</f>
        <v>6</v>
      </c>
      <c r="L13" s="10"/>
      <c r="M13" s="10"/>
      <c r="N13" s="10"/>
      <c r="O13" s="43">
        <v>491</v>
      </c>
      <c r="P13" s="10"/>
      <c r="Q13" s="10"/>
      <c r="R13" s="10"/>
      <c r="S13" s="10">
        <v>4129</v>
      </c>
      <c r="T13" s="10"/>
      <c r="U13" s="10"/>
      <c r="V13" s="10"/>
      <c r="W13" s="10">
        <v>2538</v>
      </c>
      <c r="X13" s="10"/>
      <c r="Y13" s="10"/>
      <c r="Z13" s="10"/>
      <c r="AA13" s="10">
        <v>2588</v>
      </c>
      <c r="AB13" s="10"/>
      <c r="AC13" s="10"/>
      <c r="AD13" s="10"/>
      <c r="AE13" s="10">
        <v>89</v>
      </c>
      <c r="AF13" s="10"/>
      <c r="AG13" s="10"/>
      <c r="AH13" s="10"/>
      <c r="AI13" s="10">
        <v>486</v>
      </c>
      <c r="AJ13" s="10"/>
      <c r="AK13" s="10"/>
      <c r="AL13" s="10"/>
      <c r="AM13" s="10">
        <v>1129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>
        <v>34</v>
      </c>
      <c r="AZ13" s="10">
        <v>29</v>
      </c>
      <c r="BA13" s="10">
        <v>29</v>
      </c>
      <c r="BB13" s="10">
        <v>2</v>
      </c>
      <c r="BC13" s="10">
        <v>27</v>
      </c>
      <c r="BD13" s="10">
        <v>27</v>
      </c>
      <c r="BE13" s="10">
        <v>27</v>
      </c>
      <c r="BF13" s="10"/>
      <c r="BG13" s="10">
        <v>1</v>
      </c>
      <c r="BH13" s="10">
        <v>1</v>
      </c>
      <c r="BI13" s="10"/>
      <c r="BJ13" s="10"/>
      <c r="BK13" s="10">
        <v>8</v>
      </c>
      <c r="BL13" s="10">
        <v>8</v>
      </c>
      <c r="BM13" s="10">
        <v>4</v>
      </c>
      <c r="BN13" s="10">
        <v>4</v>
      </c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>
        <v>6</v>
      </c>
      <c r="CJ13" s="10"/>
      <c r="CK13" s="10">
        <v>6</v>
      </c>
      <c r="CL13" s="10"/>
    </row>
    <row r="14" spans="1:90" ht="63">
      <c r="A14" s="21">
        <v>10</v>
      </c>
      <c r="B14" s="72" t="s">
        <v>155</v>
      </c>
      <c r="C14" s="31">
        <f>'свод разд2'!F15</f>
        <v>26</v>
      </c>
      <c r="D14" s="10"/>
      <c r="E14" s="10">
        <v>24</v>
      </c>
      <c r="F14" s="10"/>
      <c r="G14" s="10">
        <v>26</v>
      </c>
      <c r="H14" s="10"/>
      <c r="I14" s="10">
        <v>24</v>
      </c>
      <c r="J14" s="10"/>
      <c r="K14" s="31">
        <f>'свод разд2'!M15</f>
        <v>0</v>
      </c>
      <c r="L14" s="10"/>
      <c r="M14" s="10"/>
      <c r="N14" s="10"/>
      <c r="O14" s="43"/>
      <c r="P14" s="10"/>
      <c r="Q14" s="10"/>
      <c r="R14" s="10"/>
      <c r="S14" s="10">
        <v>52</v>
      </c>
      <c r="T14" s="10"/>
      <c r="U14" s="10">
        <v>50</v>
      </c>
      <c r="V14" s="10">
        <v>14</v>
      </c>
      <c r="W14" s="10"/>
      <c r="X14" s="10"/>
      <c r="Y14" s="10"/>
      <c r="Z14" s="10"/>
      <c r="AA14" s="10">
        <v>26</v>
      </c>
      <c r="AB14" s="10"/>
      <c r="AC14" s="10">
        <v>11</v>
      </c>
      <c r="AD14" s="10">
        <v>5</v>
      </c>
      <c r="AE14" s="10"/>
      <c r="AF14" s="10"/>
      <c r="AG14" s="10"/>
      <c r="AH14" s="10"/>
      <c r="AI14" s="10"/>
      <c r="AJ14" s="10"/>
      <c r="AK14" s="10"/>
      <c r="AL14" s="10"/>
      <c r="AM14" s="10">
        <v>2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>
        <v>1</v>
      </c>
      <c r="BH14" s="10">
        <v>1</v>
      </c>
      <c r="BI14" s="10"/>
      <c r="BJ14" s="10"/>
      <c r="BK14" s="10">
        <v>1</v>
      </c>
      <c r="BL14" s="10">
        <v>1</v>
      </c>
      <c r="BM14" s="10">
        <v>1</v>
      </c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>
        <v>1</v>
      </c>
      <c r="CJ14" s="10"/>
      <c r="CK14" s="10"/>
      <c r="CL14" s="10"/>
    </row>
    <row r="15" spans="1:90" ht="78.75">
      <c r="A15" s="21">
        <v>11</v>
      </c>
      <c r="B15" s="72" t="s">
        <v>156</v>
      </c>
      <c r="C15" s="31">
        <f>'свод разд2'!F16</f>
        <v>5</v>
      </c>
      <c r="D15" s="10"/>
      <c r="E15" s="10">
        <v>3</v>
      </c>
      <c r="F15" s="10"/>
      <c r="G15" s="10">
        <v>5</v>
      </c>
      <c r="H15" s="10"/>
      <c r="I15" s="10">
        <v>3</v>
      </c>
      <c r="J15" s="10"/>
      <c r="K15" s="31">
        <f>'свод разд2'!M16</f>
        <v>0</v>
      </c>
      <c r="L15" s="10"/>
      <c r="M15" s="10"/>
      <c r="N15" s="10"/>
      <c r="O15" s="43">
        <v>1</v>
      </c>
      <c r="P15" s="10"/>
      <c r="Q15" s="10">
        <v>1</v>
      </c>
      <c r="R15" s="10"/>
      <c r="S15" s="10">
        <v>19</v>
      </c>
      <c r="T15" s="10"/>
      <c r="U15" s="10">
        <v>13</v>
      </c>
      <c r="V15" s="10"/>
      <c r="W15" s="10">
        <v>16</v>
      </c>
      <c r="X15" s="10"/>
      <c r="Y15" s="10">
        <v>14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>
        <v>1</v>
      </c>
      <c r="BH15" s="10">
        <v>1</v>
      </c>
      <c r="BI15" s="10">
        <v>1</v>
      </c>
      <c r="BJ15" s="10"/>
      <c r="BK15" s="10">
        <v>1</v>
      </c>
      <c r="BL15" s="10">
        <v>1</v>
      </c>
      <c r="BM15" s="10">
        <v>1</v>
      </c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</row>
    <row r="16" spans="1:90" ht="63">
      <c r="A16" s="22">
        <v>12</v>
      </c>
      <c r="B16" s="72" t="s">
        <v>157</v>
      </c>
      <c r="C16" s="31">
        <f>'свод разд2'!F17</f>
        <v>16</v>
      </c>
      <c r="D16" s="10">
        <v>1</v>
      </c>
      <c r="E16" s="10">
        <v>6</v>
      </c>
      <c r="F16" s="10"/>
      <c r="G16" s="10">
        <v>16</v>
      </c>
      <c r="H16" s="10">
        <v>1</v>
      </c>
      <c r="I16" s="10">
        <v>6</v>
      </c>
      <c r="J16" s="10"/>
      <c r="K16" s="31">
        <f>'свод разд2'!M17</f>
        <v>0</v>
      </c>
      <c r="L16" s="10"/>
      <c r="M16" s="10"/>
      <c r="N16" s="10"/>
      <c r="O16" s="43"/>
      <c r="P16" s="10"/>
      <c r="Q16" s="10"/>
      <c r="R16" s="10"/>
      <c r="S16" s="10">
        <v>112</v>
      </c>
      <c r="T16" s="10"/>
      <c r="U16" s="10">
        <v>53</v>
      </c>
      <c r="V16" s="10">
        <v>15</v>
      </c>
      <c r="W16" s="10">
        <v>96</v>
      </c>
      <c r="X16" s="10"/>
      <c r="Y16" s="10">
        <v>39</v>
      </c>
      <c r="Z16" s="10">
        <v>14</v>
      </c>
      <c r="AA16" s="10">
        <v>48</v>
      </c>
      <c r="AB16" s="10"/>
      <c r="AC16" s="10">
        <v>35</v>
      </c>
      <c r="AD16" s="10">
        <v>7</v>
      </c>
      <c r="AE16" s="10">
        <v>85</v>
      </c>
      <c r="AF16" s="10"/>
      <c r="AG16" s="10">
        <v>41</v>
      </c>
      <c r="AH16" s="10">
        <v>3</v>
      </c>
      <c r="AI16" s="10">
        <v>408</v>
      </c>
      <c r="AJ16" s="10"/>
      <c r="AK16" s="10">
        <v>105</v>
      </c>
      <c r="AL16" s="10">
        <v>32</v>
      </c>
      <c r="AM16" s="10">
        <v>7</v>
      </c>
      <c r="AN16" s="10"/>
      <c r="AO16" s="10">
        <v>3</v>
      </c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>
        <v>1</v>
      </c>
      <c r="BH16" s="10">
        <v>1</v>
      </c>
      <c r="BI16" s="10"/>
      <c r="BJ16" s="10"/>
      <c r="BK16" s="10">
        <v>2</v>
      </c>
      <c r="BL16" s="10">
        <v>2</v>
      </c>
      <c r="BM16" s="10">
        <v>2</v>
      </c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</row>
    <row r="17" spans="1:90" ht="63">
      <c r="A17" s="22">
        <v>13</v>
      </c>
      <c r="B17" s="72" t="s">
        <v>158</v>
      </c>
      <c r="C17" s="31">
        <f>'свод разд2'!F18</f>
        <v>12</v>
      </c>
      <c r="D17" s="10">
        <v>5</v>
      </c>
      <c r="E17" s="10">
        <v>3</v>
      </c>
      <c r="F17" s="10"/>
      <c r="G17" s="10">
        <v>12</v>
      </c>
      <c r="H17" s="10">
        <v>5</v>
      </c>
      <c r="I17" s="10">
        <v>3</v>
      </c>
      <c r="J17" s="10"/>
      <c r="K17" s="31">
        <f>'свод разд2'!M18</f>
        <v>0</v>
      </c>
      <c r="L17" s="10"/>
      <c r="M17" s="10"/>
      <c r="N17" s="10"/>
      <c r="O17" s="43">
        <v>1</v>
      </c>
      <c r="P17" s="10"/>
      <c r="Q17" s="10"/>
      <c r="R17" s="10"/>
      <c r="S17" s="10">
        <v>150</v>
      </c>
      <c r="T17" s="10">
        <v>30</v>
      </c>
      <c r="U17" s="10">
        <v>67</v>
      </c>
      <c r="V17" s="10">
        <v>22</v>
      </c>
      <c r="W17" s="10">
        <v>27</v>
      </c>
      <c r="X17" s="10">
        <v>1</v>
      </c>
      <c r="Y17" s="10">
        <v>14</v>
      </c>
      <c r="Z17" s="10">
        <v>3</v>
      </c>
      <c r="AA17" s="10">
        <v>24</v>
      </c>
      <c r="AB17" s="10"/>
      <c r="AC17" s="10">
        <v>15</v>
      </c>
      <c r="AD17" s="10">
        <v>1</v>
      </c>
      <c r="AE17" s="10">
        <v>115</v>
      </c>
      <c r="AF17" s="10">
        <v>22</v>
      </c>
      <c r="AG17" s="10">
        <v>53</v>
      </c>
      <c r="AH17" s="10">
        <v>17</v>
      </c>
      <c r="AI17" s="10">
        <v>487</v>
      </c>
      <c r="AJ17" s="10">
        <v>9</v>
      </c>
      <c r="AK17" s="10">
        <v>197</v>
      </c>
      <c r="AL17" s="10">
        <v>68</v>
      </c>
      <c r="AM17" s="10">
        <v>793</v>
      </c>
      <c r="AN17" s="10"/>
      <c r="AO17" s="10">
        <v>311</v>
      </c>
      <c r="AP17" s="10">
        <v>116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>
        <v>1</v>
      </c>
      <c r="BH17" s="10">
        <v>1</v>
      </c>
      <c r="BI17" s="10"/>
      <c r="BJ17" s="10"/>
      <c r="BK17" s="10">
        <v>8</v>
      </c>
      <c r="BL17" s="10">
        <v>8</v>
      </c>
      <c r="BM17" s="10">
        <v>2</v>
      </c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>
        <v>3</v>
      </c>
      <c r="CJ17" s="10"/>
      <c r="CK17" s="10"/>
      <c r="CL17" s="10"/>
    </row>
    <row r="18" spans="1:90" ht="31.5">
      <c r="A18" s="21">
        <v>14</v>
      </c>
      <c r="B18" s="72" t="s">
        <v>159</v>
      </c>
      <c r="C18" s="31">
        <f>'свод разд2'!F19</f>
        <v>10</v>
      </c>
      <c r="D18" s="10">
        <v>6</v>
      </c>
      <c r="E18" s="10">
        <v>3</v>
      </c>
      <c r="F18" s="10"/>
      <c r="G18" s="10">
        <v>10</v>
      </c>
      <c r="H18" s="10">
        <v>6</v>
      </c>
      <c r="I18" s="10">
        <v>3</v>
      </c>
      <c r="J18" s="10"/>
      <c r="K18" s="31">
        <f>'свод разд2'!M19</f>
        <v>0</v>
      </c>
      <c r="L18" s="10"/>
      <c r="M18" s="10"/>
      <c r="N18" s="10"/>
      <c r="O18" s="43"/>
      <c r="P18" s="10"/>
      <c r="Q18" s="10"/>
      <c r="R18" s="10"/>
      <c r="S18" s="10">
        <v>86</v>
      </c>
      <c r="T18" s="10"/>
      <c r="U18" s="10">
        <v>12</v>
      </c>
      <c r="V18" s="10">
        <v>3</v>
      </c>
      <c r="W18" s="10">
        <v>98</v>
      </c>
      <c r="X18" s="10"/>
      <c r="Y18" s="10">
        <v>16</v>
      </c>
      <c r="Z18" s="10">
        <v>8</v>
      </c>
      <c r="AA18" s="10">
        <v>28</v>
      </c>
      <c r="AB18" s="10"/>
      <c r="AC18" s="10">
        <v>7</v>
      </c>
      <c r="AD18" s="10">
        <v>5</v>
      </c>
      <c r="AE18" s="10">
        <v>54</v>
      </c>
      <c r="AF18" s="10">
        <v>2</v>
      </c>
      <c r="AG18" s="10">
        <v>9</v>
      </c>
      <c r="AH18" s="10">
        <v>5</v>
      </c>
      <c r="AI18" s="10">
        <v>87</v>
      </c>
      <c r="AJ18" s="10"/>
      <c r="AK18" s="10">
        <v>13</v>
      </c>
      <c r="AL18" s="10">
        <v>8</v>
      </c>
      <c r="AM18" s="10">
        <v>2</v>
      </c>
      <c r="AN18" s="10"/>
      <c r="AO18" s="10">
        <v>2</v>
      </c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>
        <v>1</v>
      </c>
      <c r="BH18" s="10">
        <v>1</v>
      </c>
      <c r="BI18" s="10"/>
      <c r="BJ18" s="10"/>
      <c r="BK18" s="10">
        <v>3</v>
      </c>
      <c r="BL18" s="10">
        <v>3</v>
      </c>
      <c r="BM18" s="10">
        <v>1</v>
      </c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>
        <v>2</v>
      </c>
      <c r="CJ18" s="10"/>
      <c r="CK18" s="10"/>
      <c r="CL18" s="10"/>
    </row>
    <row r="19" spans="1:90" ht="31.5">
      <c r="A19" s="21">
        <v>15</v>
      </c>
      <c r="B19" s="72" t="s">
        <v>160</v>
      </c>
      <c r="C19" s="31">
        <f>'свод разд2'!F20</f>
        <v>16</v>
      </c>
      <c r="D19" s="10">
        <v>14</v>
      </c>
      <c r="E19" s="10">
        <v>4</v>
      </c>
      <c r="F19" s="10"/>
      <c r="G19" s="10">
        <v>16</v>
      </c>
      <c r="H19" s="10">
        <v>14</v>
      </c>
      <c r="I19" s="10">
        <v>4</v>
      </c>
      <c r="J19" s="10"/>
      <c r="K19" s="31">
        <f>'свод разд2'!M20</f>
        <v>0</v>
      </c>
      <c r="L19" s="10"/>
      <c r="M19" s="10"/>
      <c r="N19" s="10"/>
      <c r="O19" s="43"/>
      <c r="P19" s="10"/>
      <c r="Q19" s="10"/>
      <c r="R19" s="10"/>
      <c r="S19" s="10">
        <v>198</v>
      </c>
      <c r="T19" s="10">
        <v>6</v>
      </c>
      <c r="U19" s="10">
        <v>42</v>
      </c>
      <c r="V19" s="10">
        <v>29</v>
      </c>
      <c r="W19" s="10">
        <v>318</v>
      </c>
      <c r="X19" s="10">
        <v>6</v>
      </c>
      <c r="Y19" s="10">
        <v>60</v>
      </c>
      <c r="Z19" s="10">
        <v>7</v>
      </c>
      <c r="AA19" s="10">
        <v>48</v>
      </c>
      <c r="AB19" s="10"/>
      <c r="AC19" s="10">
        <v>35</v>
      </c>
      <c r="AD19" s="10"/>
      <c r="AE19" s="10">
        <v>212</v>
      </c>
      <c r="AF19" s="10"/>
      <c r="AG19" s="10">
        <v>60</v>
      </c>
      <c r="AH19" s="10">
        <v>5</v>
      </c>
      <c r="AI19" s="10">
        <v>465</v>
      </c>
      <c r="AJ19" s="10"/>
      <c r="AK19" s="10">
        <v>84</v>
      </c>
      <c r="AL19" s="10">
        <v>37</v>
      </c>
      <c r="AM19" s="10">
        <v>122</v>
      </c>
      <c r="AN19" s="10"/>
      <c r="AO19" s="10">
        <v>19</v>
      </c>
      <c r="AP19" s="10">
        <v>5</v>
      </c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>
        <v>1</v>
      </c>
      <c r="BH19" s="10">
        <v>1</v>
      </c>
      <c r="BI19" s="10"/>
      <c r="BJ19" s="10"/>
      <c r="BK19" s="10">
        <v>7</v>
      </c>
      <c r="BL19" s="10">
        <v>7</v>
      </c>
      <c r="BM19" s="10">
        <v>6</v>
      </c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>
        <v>1</v>
      </c>
      <c r="CJ19" s="10"/>
      <c r="CK19" s="10"/>
      <c r="CL19" s="10"/>
    </row>
    <row r="20" spans="1:90" ht="31.5">
      <c r="A20" s="22">
        <v>16</v>
      </c>
      <c r="B20" s="72" t="s">
        <v>161</v>
      </c>
      <c r="C20" s="31">
        <f>'свод разд2'!F21</f>
        <v>10</v>
      </c>
      <c r="D20" s="10">
        <v>6</v>
      </c>
      <c r="E20" s="10">
        <v>4</v>
      </c>
      <c r="F20" s="10"/>
      <c r="G20" s="10">
        <v>10</v>
      </c>
      <c r="H20" s="10">
        <v>6</v>
      </c>
      <c r="I20" s="10">
        <v>4</v>
      </c>
      <c r="J20" s="10"/>
      <c r="K20" s="31">
        <f>'свод разд2'!M21</f>
        <v>0</v>
      </c>
      <c r="L20" s="10"/>
      <c r="M20" s="10"/>
      <c r="N20" s="10"/>
      <c r="O20" s="43"/>
      <c r="P20" s="10"/>
      <c r="Q20" s="10"/>
      <c r="R20" s="10"/>
      <c r="S20" s="10">
        <v>72</v>
      </c>
      <c r="T20" s="10"/>
      <c r="U20" s="10">
        <v>34</v>
      </c>
      <c r="V20" s="10">
        <v>3</v>
      </c>
      <c r="W20" s="10">
        <v>101</v>
      </c>
      <c r="X20" s="10"/>
      <c r="Y20" s="10">
        <v>54</v>
      </c>
      <c r="Z20" s="10">
        <v>4</v>
      </c>
      <c r="AA20" s="10">
        <v>25</v>
      </c>
      <c r="AB20" s="10"/>
      <c r="AC20" s="10">
        <v>19</v>
      </c>
      <c r="AD20" s="10">
        <v>1</v>
      </c>
      <c r="AE20" s="10">
        <v>58</v>
      </c>
      <c r="AF20" s="10"/>
      <c r="AG20" s="10">
        <v>26</v>
      </c>
      <c r="AH20" s="10">
        <v>3</v>
      </c>
      <c r="AI20" s="10">
        <v>58</v>
      </c>
      <c r="AJ20" s="10"/>
      <c r="AK20" s="10">
        <v>21</v>
      </c>
      <c r="AL20" s="10">
        <v>4</v>
      </c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>
        <v>1</v>
      </c>
      <c r="BH20" s="10">
        <v>1</v>
      </c>
      <c r="BI20" s="10"/>
      <c r="BJ20" s="10"/>
      <c r="BK20" s="10">
        <v>5</v>
      </c>
      <c r="BL20" s="10">
        <v>5</v>
      </c>
      <c r="BM20" s="10">
        <v>4</v>
      </c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>
        <v>1</v>
      </c>
      <c r="CJ20" s="10"/>
      <c r="CK20" s="10"/>
      <c r="CL20" s="10"/>
    </row>
    <row r="21" spans="1:90" ht="31.5">
      <c r="A21" s="22">
        <v>17</v>
      </c>
      <c r="B21" s="72" t="s">
        <v>162</v>
      </c>
      <c r="C21" s="31">
        <f>'свод разд2'!F22</f>
        <v>13</v>
      </c>
      <c r="D21" s="10">
        <v>4</v>
      </c>
      <c r="E21" s="10"/>
      <c r="F21" s="10"/>
      <c r="G21" s="10">
        <v>13</v>
      </c>
      <c r="H21" s="10">
        <v>4</v>
      </c>
      <c r="I21" s="10"/>
      <c r="J21" s="10"/>
      <c r="K21" s="31">
        <f>'свод разд2'!M22</f>
        <v>0</v>
      </c>
      <c r="L21" s="10"/>
      <c r="M21" s="10"/>
      <c r="N21" s="10"/>
      <c r="O21" s="43">
        <v>2</v>
      </c>
      <c r="P21" s="10"/>
      <c r="Q21" s="10">
        <v>1</v>
      </c>
      <c r="R21" s="10"/>
      <c r="S21" s="10">
        <v>56</v>
      </c>
      <c r="T21" s="10"/>
      <c r="U21" s="10">
        <v>20</v>
      </c>
      <c r="V21" s="10"/>
      <c r="W21" s="10">
        <v>71</v>
      </c>
      <c r="X21" s="10"/>
      <c r="Y21" s="10">
        <v>21</v>
      </c>
      <c r="Z21" s="10"/>
      <c r="AA21" s="10">
        <v>20</v>
      </c>
      <c r="AB21" s="10"/>
      <c r="AC21" s="10">
        <v>6</v>
      </c>
      <c r="AD21" s="10"/>
      <c r="AE21" s="10">
        <v>28</v>
      </c>
      <c r="AF21" s="10"/>
      <c r="AG21" s="10">
        <v>14</v>
      </c>
      <c r="AH21" s="10"/>
      <c r="AI21" s="10">
        <v>66</v>
      </c>
      <c r="AJ21" s="10"/>
      <c r="AK21" s="10">
        <v>23</v>
      </c>
      <c r="AL21" s="10"/>
      <c r="AM21" s="10">
        <v>10</v>
      </c>
      <c r="AN21" s="10"/>
      <c r="AO21" s="10">
        <v>7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>
        <v>1</v>
      </c>
      <c r="BH21" s="10">
        <v>1</v>
      </c>
      <c r="BI21" s="10"/>
      <c r="BJ21" s="10"/>
      <c r="BK21" s="10">
        <v>2</v>
      </c>
      <c r="BL21" s="10">
        <v>2</v>
      </c>
      <c r="BM21" s="10">
        <v>2</v>
      </c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>
        <v>3</v>
      </c>
      <c r="CJ21" s="10"/>
      <c r="CK21" s="10"/>
      <c r="CL21" s="10"/>
    </row>
    <row r="22" spans="1:90" ht="31.5">
      <c r="A22" s="21">
        <v>18</v>
      </c>
      <c r="B22" s="72" t="s">
        <v>163</v>
      </c>
      <c r="C22" s="31">
        <f>'свод разд2'!F23</f>
        <v>20</v>
      </c>
      <c r="D22" s="10">
        <v>7</v>
      </c>
      <c r="E22" s="10">
        <v>5</v>
      </c>
      <c r="F22" s="10"/>
      <c r="G22" s="10">
        <v>19</v>
      </c>
      <c r="H22" s="10">
        <v>7</v>
      </c>
      <c r="I22" s="10">
        <v>4</v>
      </c>
      <c r="J22" s="10"/>
      <c r="K22" s="31">
        <f>'свод разд2'!M23</f>
        <v>1</v>
      </c>
      <c r="L22" s="10"/>
      <c r="M22" s="10">
        <v>1</v>
      </c>
      <c r="N22" s="10"/>
      <c r="O22" s="43">
        <v>2</v>
      </c>
      <c r="P22" s="10"/>
      <c r="Q22" s="10">
        <v>1</v>
      </c>
      <c r="R22" s="10"/>
      <c r="S22" s="10">
        <v>197</v>
      </c>
      <c r="T22" s="10"/>
      <c r="U22" s="10">
        <v>67</v>
      </c>
      <c r="V22" s="10">
        <v>49</v>
      </c>
      <c r="W22" s="10">
        <v>165</v>
      </c>
      <c r="X22" s="10"/>
      <c r="Y22" s="10">
        <v>59</v>
      </c>
      <c r="Z22" s="10">
        <v>18</v>
      </c>
      <c r="AA22" s="10">
        <v>57</v>
      </c>
      <c r="AB22" s="10"/>
      <c r="AC22" s="10">
        <v>32</v>
      </c>
      <c r="AD22" s="10">
        <v>5</v>
      </c>
      <c r="AE22" s="10">
        <v>151</v>
      </c>
      <c r="AF22" s="10"/>
      <c r="AG22" s="10">
        <v>48</v>
      </c>
      <c r="AH22" s="10">
        <v>13</v>
      </c>
      <c r="AI22" s="10">
        <v>244</v>
      </c>
      <c r="AJ22" s="10"/>
      <c r="AK22" s="10">
        <v>85</v>
      </c>
      <c r="AL22" s="10">
        <v>39</v>
      </c>
      <c r="AM22" s="10">
        <v>28</v>
      </c>
      <c r="AN22" s="10"/>
      <c r="AO22" s="10">
        <v>6</v>
      </c>
      <c r="AP22" s="10">
        <v>28</v>
      </c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>
        <v>1</v>
      </c>
      <c r="BH22" s="10">
        <v>1</v>
      </c>
      <c r="BI22" s="10"/>
      <c r="BJ22" s="10"/>
      <c r="BK22" s="10">
        <v>6</v>
      </c>
      <c r="BL22" s="10">
        <v>5</v>
      </c>
      <c r="BM22" s="10">
        <v>4</v>
      </c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>
        <v>1</v>
      </c>
      <c r="CJ22" s="10"/>
      <c r="CK22" s="10"/>
      <c r="CL22" s="10"/>
    </row>
    <row r="23" spans="1:90" ht="47.25">
      <c r="A23" s="21">
        <v>19</v>
      </c>
      <c r="B23" s="72" t="s">
        <v>164</v>
      </c>
      <c r="C23" s="31">
        <f>'свод разд2'!F24</f>
        <v>25</v>
      </c>
      <c r="D23" s="10">
        <v>8</v>
      </c>
      <c r="E23" s="10">
        <v>9</v>
      </c>
      <c r="F23" s="10"/>
      <c r="G23" s="10">
        <v>24</v>
      </c>
      <c r="H23" s="10">
        <v>8</v>
      </c>
      <c r="I23" s="10">
        <v>8</v>
      </c>
      <c r="J23" s="10"/>
      <c r="K23" s="31">
        <f>'свод разд2'!M24</f>
        <v>1</v>
      </c>
      <c r="L23" s="10"/>
      <c r="M23" s="10">
        <v>1</v>
      </c>
      <c r="N23" s="10"/>
      <c r="O23" s="43">
        <v>2</v>
      </c>
      <c r="P23" s="10"/>
      <c r="Q23" s="10">
        <v>1</v>
      </c>
      <c r="R23" s="10"/>
      <c r="S23" s="10">
        <v>153</v>
      </c>
      <c r="T23" s="10">
        <v>3</v>
      </c>
      <c r="U23" s="10">
        <v>54</v>
      </c>
      <c r="V23" s="10">
        <v>9</v>
      </c>
      <c r="W23" s="10">
        <v>132</v>
      </c>
      <c r="X23" s="10">
        <v>3</v>
      </c>
      <c r="Y23" s="10">
        <v>30</v>
      </c>
      <c r="Z23" s="10">
        <v>15</v>
      </c>
      <c r="AA23" s="10">
        <v>73</v>
      </c>
      <c r="AB23" s="10"/>
      <c r="AC23" s="10">
        <v>53</v>
      </c>
      <c r="AD23" s="10">
        <v>6</v>
      </c>
      <c r="AE23" s="10">
        <v>154</v>
      </c>
      <c r="AF23" s="10"/>
      <c r="AG23" s="10">
        <v>37</v>
      </c>
      <c r="AH23" s="10">
        <v>6</v>
      </c>
      <c r="AI23" s="10">
        <v>427</v>
      </c>
      <c r="AJ23" s="10"/>
      <c r="AK23" s="10">
        <v>76</v>
      </c>
      <c r="AL23" s="10">
        <v>43</v>
      </c>
      <c r="AM23" s="10">
        <v>71</v>
      </c>
      <c r="AN23" s="10"/>
      <c r="AO23" s="10">
        <v>14</v>
      </c>
      <c r="AP23" s="10">
        <v>52</v>
      </c>
      <c r="AQ23" s="10">
        <v>3</v>
      </c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>
        <v>1</v>
      </c>
      <c r="BH23" s="10">
        <v>1</v>
      </c>
      <c r="BI23" s="10"/>
      <c r="BJ23" s="10"/>
      <c r="BK23" s="10">
        <v>4</v>
      </c>
      <c r="BL23" s="10">
        <v>4</v>
      </c>
      <c r="BM23" s="10">
        <v>3</v>
      </c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>
        <v>2</v>
      </c>
      <c r="CJ23" s="10"/>
      <c r="CK23" s="10"/>
      <c r="CL23" s="10"/>
    </row>
    <row r="24" spans="1:90" ht="32.25" customHeight="1">
      <c r="A24" s="22">
        <v>20</v>
      </c>
      <c r="B24" s="72" t="s">
        <v>165</v>
      </c>
      <c r="C24" s="31">
        <f>'свод разд2'!F25</f>
        <v>23</v>
      </c>
      <c r="D24" s="10">
        <v>15</v>
      </c>
      <c r="E24" s="10">
        <v>5</v>
      </c>
      <c r="F24" s="10"/>
      <c r="G24" s="10">
        <v>23</v>
      </c>
      <c r="H24" s="10">
        <v>15</v>
      </c>
      <c r="I24" s="10">
        <v>5</v>
      </c>
      <c r="J24" s="10"/>
      <c r="K24" s="31">
        <f>'свод разд2'!M25</f>
        <v>0</v>
      </c>
      <c r="L24" s="10"/>
      <c r="M24" s="10"/>
      <c r="N24" s="10"/>
      <c r="O24" s="43">
        <v>2</v>
      </c>
      <c r="P24" s="10"/>
      <c r="Q24" s="10"/>
      <c r="R24" s="10"/>
      <c r="S24" s="10">
        <v>150</v>
      </c>
      <c r="T24" s="10"/>
      <c r="U24" s="10">
        <v>38</v>
      </c>
      <c r="V24" s="10">
        <v>26</v>
      </c>
      <c r="W24" s="10">
        <v>227</v>
      </c>
      <c r="X24" s="10"/>
      <c r="Y24" s="10">
        <v>41</v>
      </c>
      <c r="Z24" s="10">
        <v>23</v>
      </c>
      <c r="AA24" s="10">
        <v>57</v>
      </c>
      <c r="AB24" s="10"/>
      <c r="AC24" s="10">
        <v>51</v>
      </c>
      <c r="AD24" s="10">
        <v>7</v>
      </c>
      <c r="AE24" s="10">
        <v>158</v>
      </c>
      <c r="AF24" s="10"/>
      <c r="AG24" s="10">
        <v>41</v>
      </c>
      <c r="AH24" s="10">
        <v>33</v>
      </c>
      <c r="AI24" s="10">
        <v>217</v>
      </c>
      <c r="AJ24" s="10"/>
      <c r="AK24" s="10">
        <v>31</v>
      </c>
      <c r="AL24" s="10">
        <v>55</v>
      </c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>
        <v>1</v>
      </c>
      <c r="BH24" s="10">
        <v>1</v>
      </c>
      <c r="BI24" s="10"/>
      <c r="BJ24" s="10"/>
      <c r="BK24" s="10">
        <v>8</v>
      </c>
      <c r="BL24" s="10">
        <v>8</v>
      </c>
      <c r="BM24" s="10">
        <v>6</v>
      </c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>
        <v>2</v>
      </c>
      <c r="CJ24" s="10"/>
      <c r="CK24" s="10"/>
      <c r="CL24" s="10"/>
    </row>
    <row r="25" spans="1:90" ht="63">
      <c r="A25" s="22">
        <v>21</v>
      </c>
      <c r="B25" s="72" t="s">
        <v>166</v>
      </c>
      <c r="C25" s="31">
        <f>'свод разд2'!F26</f>
        <v>24</v>
      </c>
      <c r="D25" s="10">
        <v>7</v>
      </c>
      <c r="E25" s="10">
        <v>12</v>
      </c>
      <c r="F25" s="10">
        <v>2</v>
      </c>
      <c r="G25" s="10">
        <v>23</v>
      </c>
      <c r="H25" s="10">
        <v>7</v>
      </c>
      <c r="I25" s="10">
        <v>11</v>
      </c>
      <c r="J25" s="10">
        <v>2</v>
      </c>
      <c r="K25" s="31">
        <f>'свод разд2'!M26</f>
        <v>1</v>
      </c>
      <c r="L25" s="10"/>
      <c r="M25" s="10">
        <v>1</v>
      </c>
      <c r="N25" s="10"/>
      <c r="O25" s="43">
        <v>1</v>
      </c>
      <c r="P25" s="10"/>
      <c r="Q25" s="10">
        <v>1</v>
      </c>
      <c r="R25" s="10"/>
      <c r="S25" s="10">
        <v>192</v>
      </c>
      <c r="T25" s="10">
        <v>2</v>
      </c>
      <c r="U25" s="10">
        <v>94</v>
      </c>
      <c r="V25" s="10">
        <v>30</v>
      </c>
      <c r="W25" s="10">
        <v>157</v>
      </c>
      <c r="X25" s="10">
        <v>1</v>
      </c>
      <c r="Y25" s="10">
        <v>90</v>
      </c>
      <c r="Z25" s="10">
        <v>22</v>
      </c>
      <c r="AA25" s="10">
        <v>68</v>
      </c>
      <c r="AB25" s="10"/>
      <c r="AC25" s="10">
        <v>56</v>
      </c>
      <c r="AD25" s="10">
        <v>10</v>
      </c>
      <c r="AE25" s="10">
        <v>124</v>
      </c>
      <c r="AF25" s="10"/>
      <c r="AG25" s="10">
        <v>54</v>
      </c>
      <c r="AH25" s="10">
        <v>15</v>
      </c>
      <c r="AI25" s="10">
        <v>148</v>
      </c>
      <c r="AJ25" s="10"/>
      <c r="AK25" s="10">
        <v>49</v>
      </c>
      <c r="AL25" s="10">
        <v>45</v>
      </c>
      <c r="AM25" s="10">
        <v>64</v>
      </c>
      <c r="AN25" s="10"/>
      <c r="AO25" s="10">
        <v>17</v>
      </c>
      <c r="AP25" s="10">
        <v>53</v>
      </c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>
        <v>1</v>
      </c>
      <c r="BH25" s="10">
        <v>1</v>
      </c>
      <c r="BI25" s="10"/>
      <c r="BJ25" s="10"/>
      <c r="BK25" s="10">
        <v>5</v>
      </c>
      <c r="BL25" s="10">
        <v>5</v>
      </c>
      <c r="BM25" s="10">
        <v>5</v>
      </c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>
        <v>2</v>
      </c>
      <c r="CJ25" s="10"/>
      <c r="CK25" s="10"/>
      <c r="CL25" s="10"/>
    </row>
    <row r="26" spans="1:90" ht="18.75" customHeight="1">
      <c r="A26" s="21">
        <v>22</v>
      </c>
      <c r="B26" s="72" t="s">
        <v>167</v>
      </c>
      <c r="C26" s="31">
        <f>'свод разд2'!F27</f>
        <v>50</v>
      </c>
      <c r="D26" s="10">
        <v>23</v>
      </c>
      <c r="E26" s="10">
        <v>40</v>
      </c>
      <c r="F26" s="10">
        <v>8</v>
      </c>
      <c r="G26" s="10">
        <v>49</v>
      </c>
      <c r="H26" s="10">
        <v>22</v>
      </c>
      <c r="I26" s="10">
        <v>39</v>
      </c>
      <c r="J26" s="10">
        <v>7</v>
      </c>
      <c r="K26" s="31">
        <f>'свод разд2'!M27</f>
        <v>1</v>
      </c>
      <c r="L26" s="10">
        <v>1</v>
      </c>
      <c r="M26" s="10">
        <v>1</v>
      </c>
      <c r="N26" s="10">
        <v>1</v>
      </c>
      <c r="O26" s="43"/>
      <c r="P26" s="10"/>
      <c r="Q26" s="10"/>
      <c r="R26" s="10"/>
      <c r="S26" s="10">
        <v>227</v>
      </c>
      <c r="T26" s="10"/>
      <c r="U26" s="10">
        <v>139</v>
      </c>
      <c r="V26" s="10">
        <v>46</v>
      </c>
      <c r="W26" s="10">
        <v>285</v>
      </c>
      <c r="X26" s="10"/>
      <c r="Y26" s="10">
        <v>216</v>
      </c>
      <c r="Z26" s="10">
        <v>101</v>
      </c>
      <c r="AA26" s="10">
        <v>149</v>
      </c>
      <c r="AB26" s="10"/>
      <c r="AC26" s="10">
        <v>134</v>
      </c>
      <c r="AD26" s="10">
        <v>13</v>
      </c>
      <c r="AE26" s="10">
        <v>18</v>
      </c>
      <c r="AF26" s="10"/>
      <c r="AG26" s="10">
        <v>1</v>
      </c>
      <c r="AH26" s="10">
        <v>10</v>
      </c>
      <c r="AI26" s="10">
        <v>46</v>
      </c>
      <c r="AJ26" s="10"/>
      <c r="AK26" s="10">
        <v>24</v>
      </c>
      <c r="AL26" s="10">
        <v>5</v>
      </c>
      <c r="AM26" s="10">
        <v>619</v>
      </c>
      <c r="AN26" s="10"/>
      <c r="AO26" s="10">
        <v>303</v>
      </c>
      <c r="AP26" s="10">
        <v>213</v>
      </c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>
        <v>1</v>
      </c>
      <c r="BH26" s="10">
        <v>1</v>
      </c>
      <c r="BI26" s="10"/>
      <c r="BJ26" s="10"/>
      <c r="BK26" s="10">
        <v>11</v>
      </c>
      <c r="BL26" s="10">
        <v>11</v>
      </c>
      <c r="BM26" s="10">
        <v>9</v>
      </c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>
        <v>1</v>
      </c>
      <c r="CJ26" s="10"/>
      <c r="CK26" s="10">
        <v>1</v>
      </c>
      <c r="CL26" s="10"/>
    </row>
    <row r="27" spans="1:90" ht="24.75" customHeight="1">
      <c r="A27" s="56"/>
      <c r="B27" s="57" t="s">
        <v>69</v>
      </c>
      <c r="C27" s="52">
        <f>'свод разд2'!F28</f>
        <v>2412</v>
      </c>
      <c r="D27" s="52">
        <f aca="true" t="shared" si="0" ref="D27:AI27">SUM(D5:D26)</f>
        <v>112</v>
      </c>
      <c r="E27" s="52">
        <f t="shared" si="0"/>
        <v>588</v>
      </c>
      <c r="F27" s="52">
        <f t="shared" si="0"/>
        <v>294</v>
      </c>
      <c r="G27" s="52">
        <f t="shared" si="0"/>
        <v>2397</v>
      </c>
      <c r="H27" s="52">
        <f t="shared" si="0"/>
        <v>111</v>
      </c>
      <c r="I27" s="52">
        <f t="shared" si="0"/>
        <v>580</v>
      </c>
      <c r="J27" s="52">
        <f t="shared" si="0"/>
        <v>81</v>
      </c>
      <c r="K27" s="52">
        <f t="shared" si="0"/>
        <v>15</v>
      </c>
      <c r="L27" s="52">
        <f t="shared" si="0"/>
        <v>1</v>
      </c>
      <c r="M27" s="52">
        <f t="shared" si="0"/>
        <v>7</v>
      </c>
      <c r="N27" s="52">
        <f t="shared" si="0"/>
        <v>4</v>
      </c>
      <c r="O27" s="52">
        <f t="shared" si="0"/>
        <v>607</v>
      </c>
      <c r="P27" s="52">
        <f t="shared" si="0"/>
        <v>0</v>
      </c>
      <c r="Q27" s="52">
        <f t="shared" si="0"/>
        <v>62</v>
      </c>
      <c r="R27" s="52">
        <f t="shared" si="0"/>
        <v>3</v>
      </c>
      <c r="S27" s="52">
        <f t="shared" si="0"/>
        <v>8161</v>
      </c>
      <c r="T27" s="52">
        <f t="shared" si="0"/>
        <v>41</v>
      </c>
      <c r="U27" s="52">
        <f t="shared" si="0"/>
        <v>2836</v>
      </c>
      <c r="V27" s="52">
        <f t="shared" si="0"/>
        <v>633</v>
      </c>
      <c r="W27" s="52">
        <f t="shared" si="0"/>
        <v>6859</v>
      </c>
      <c r="X27" s="52">
        <f t="shared" si="0"/>
        <v>11</v>
      </c>
      <c r="Y27" s="52">
        <f t="shared" si="0"/>
        <v>3023</v>
      </c>
      <c r="Z27" s="52">
        <f t="shared" si="0"/>
        <v>630</v>
      </c>
      <c r="AA27" s="52">
        <f t="shared" si="0"/>
        <v>4802</v>
      </c>
      <c r="AB27" s="52">
        <f t="shared" si="0"/>
        <v>0</v>
      </c>
      <c r="AC27" s="52">
        <f t="shared" si="0"/>
        <v>1944</v>
      </c>
      <c r="AD27" s="52">
        <f t="shared" si="0"/>
        <v>148</v>
      </c>
      <c r="AE27" s="52">
        <f t="shared" si="0"/>
        <v>1397</v>
      </c>
      <c r="AF27" s="52">
        <f t="shared" si="0"/>
        <v>24</v>
      </c>
      <c r="AG27" s="52">
        <f t="shared" si="0"/>
        <v>497</v>
      </c>
      <c r="AH27" s="52">
        <f t="shared" si="0"/>
        <v>125</v>
      </c>
      <c r="AI27" s="52">
        <f t="shared" si="0"/>
        <v>3482</v>
      </c>
      <c r="AJ27" s="52">
        <f aca="true" t="shared" si="1" ref="AJ27:BO27">SUM(AJ5:AJ26)</f>
        <v>9</v>
      </c>
      <c r="AK27" s="52">
        <f t="shared" si="1"/>
        <v>928</v>
      </c>
      <c r="AL27" s="52">
        <f t="shared" si="1"/>
        <v>370</v>
      </c>
      <c r="AM27" s="52">
        <f t="shared" si="1"/>
        <v>4045</v>
      </c>
      <c r="AN27" s="52">
        <f t="shared" si="1"/>
        <v>0</v>
      </c>
      <c r="AO27" s="52">
        <f t="shared" si="1"/>
        <v>1846</v>
      </c>
      <c r="AP27" s="52">
        <f t="shared" si="1"/>
        <v>736</v>
      </c>
      <c r="AQ27" s="52">
        <f t="shared" si="1"/>
        <v>6</v>
      </c>
      <c r="AR27" s="52">
        <f t="shared" si="1"/>
        <v>1</v>
      </c>
      <c r="AS27" s="52">
        <f t="shared" si="1"/>
        <v>0</v>
      </c>
      <c r="AT27" s="52">
        <f t="shared" si="1"/>
        <v>0</v>
      </c>
      <c r="AU27" s="52">
        <f t="shared" si="1"/>
        <v>0</v>
      </c>
      <c r="AV27" s="52">
        <f t="shared" si="1"/>
        <v>0</v>
      </c>
      <c r="AW27" s="52">
        <f t="shared" si="1"/>
        <v>0</v>
      </c>
      <c r="AX27" s="52">
        <f t="shared" si="1"/>
        <v>0</v>
      </c>
      <c r="AY27" s="52">
        <f t="shared" si="1"/>
        <v>71</v>
      </c>
      <c r="AZ27" s="52">
        <f t="shared" si="1"/>
        <v>35</v>
      </c>
      <c r="BA27" s="52">
        <f t="shared" si="1"/>
        <v>65</v>
      </c>
      <c r="BB27" s="52">
        <f t="shared" si="1"/>
        <v>6</v>
      </c>
      <c r="BC27" s="52">
        <f t="shared" si="1"/>
        <v>27</v>
      </c>
      <c r="BD27" s="52">
        <f t="shared" si="1"/>
        <v>27</v>
      </c>
      <c r="BE27" s="52">
        <f t="shared" si="1"/>
        <v>27</v>
      </c>
      <c r="BF27" s="52">
        <f t="shared" si="1"/>
        <v>0</v>
      </c>
      <c r="BG27" s="52">
        <f t="shared" si="1"/>
        <v>22</v>
      </c>
      <c r="BH27" s="52">
        <f t="shared" si="1"/>
        <v>21</v>
      </c>
      <c r="BI27" s="52">
        <f t="shared" si="1"/>
        <v>7</v>
      </c>
      <c r="BJ27" s="52">
        <f t="shared" si="1"/>
        <v>0</v>
      </c>
      <c r="BK27" s="52">
        <f t="shared" si="1"/>
        <v>87</v>
      </c>
      <c r="BL27" s="52">
        <f t="shared" si="1"/>
        <v>86</v>
      </c>
      <c r="BM27" s="52">
        <f t="shared" si="1"/>
        <v>62</v>
      </c>
      <c r="BN27" s="52">
        <f t="shared" si="1"/>
        <v>6</v>
      </c>
      <c r="BO27" s="52">
        <f t="shared" si="1"/>
        <v>0</v>
      </c>
      <c r="BP27" s="52">
        <f aca="true" t="shared" si="2" ref="BP27:CL27">SUM(BP5:BP26)</f>
        <v>0</v>
      </c>
      <c r="BQ27" s="52">
        <f t="shared" si="2"/>
        <v>0</v>
      </c>
      <c r="BR27" s="52">
        <f t="shared" si="2"/>
        <v>0</v>
      </c>
      <c r="BS27" s="52">
        <f t="shared" si="2"/>
        <v>0</v>
      </c>
      <c r="BT27" s="52">
        <f t="shared" si="2"/>
        <v>0</v>
      </c>
      <c r="BU27" s="52">
        <f t="shared" si="2"/>
        <v>0</v>
      </c>
      <c r="BV27" s="52">
        <f t="shared" si="2"/>
        <v>0</v>
      </c>
      <c r="BW27" s="52">
        <f t="shared" si="2"/>
        <v>0</v>
      </c>
      <c r="BX27" s="52">
        <f t="shared" si="2"/>
        <v>0</v>
      </c>
      <c r="BY27" s="52">
        <f t="shared" si="2"/>
        <v>0</v>
      </c>
      <c r="BZ27" s="52">
        <f t="shared" si="2"/>
        <v>0</v>
      </c>
      <c r="CA27" s="52">
        <f t="shared" si="2"/>
        <v>1</v>
      </c>
      <c r="CB27" s="52">
        <f t="shared" si="2"/>
        <v>1</v>
      </c>
      <c r="CC27" s="52">
        <f t="shared" si="2"/>
        <v>0</v>
      </c>
      <c r="CD27" s="52">
        <f t="shared" si="2"/>
        <v>0</v>
      </c>
      <c r="CE27" s="52">
        <f t="shared" si="2"/>
        <v>17</v>
      </c>
      <c r="CF27" s="52">
        <f t="shared" si="2"/>
        <v>17</v>
      </c>
      <c r="CG27" s="52">
        <f t="shared" si="2"/>
        <v>13</v>
      </c>
      <c r="CH27" s="52">
        <f t="shared" si="2"/>
        <v>0</v>
      </c>
      <c r="CI27" s="52">
        <f t="shared" si="2"/>
        <v>34</v>
      </c>
      <c r="CJ27" s="52">
        <f t="shared" si="2"/>
        <v>0</v>
      </c>
      <c r="CK27" s="52">
        <f t="shared" si="2"/>
        <v>16</v>
      </c>
      <c r="CL27" s="52">
        <f t="shared" si="2"/>
        <v>0</v>
      </c>
    </row>
    <row r="28" spans="1:111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</row>
    <row r="29" spans="1:111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</row>
    <row r="30" spans="1:111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</row>
    <row r="31" spans="1:111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</row>
    <row r="32" spans="1:111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</row>
    <row r="33" spans="1:111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</row>
    <row r="34" spans="1:111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</row>
    <row r="35" spans="1:111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</row>
    <row r="36" spans="1:111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</row>
    <row r="37" spans="1:111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</row>
    <row r="38" spans="1:111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</row>
    <row r="39" spans="1:111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</row>
    <row r="40" spans="1:111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</row>
    <row r="41" spans="1:111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</row>
    <row r="42" spans="1:111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</row>
    <row r="43" spans="1:111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</row>
    <row r="44" spans="1:111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</row>
    <row r="45" spans="1:111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</row>
    <row r="46" spans="1:111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</row>
    <row r="47" spans="1:111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</row>
    <row r="48" spans="1:111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</row>
    <row r="49" spans="1:111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</row>
    <row r="50" spans="1:111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</row>
    <row r="51" spans="1:111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</row>
    <row r="52" spans="1:111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</row>
    <row r="53" spans="1:111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</row>
    <row r="54" spans="1:111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</row>
    <row r="55" spans="1:111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</row>
    <row r="56" spans="1:111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</row>
    <row r="57" spans="1:111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</row>
    <row r="58" spans="1:111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</row>
    <row r="59" spans="1:111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</row>
    <row r="60" spans="1:111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</row>
    <row r="61" spans="1:111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</row>
    <row r="62" spans="1:111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</row>
    <row r="63" spans="1:111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</row>
    <row r="64" spans="1:111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</row>
    <row r="65" spans="1:111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</row>
    <row r="66" spans="1:111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</row>
    <row r="67" spans="1:111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</row>
    <row r="68" spans="1:111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</row>
    <row r="69" spans="1:111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</row>
    <row r="70" spans="1:111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</row>
    <row r="71" spans="1:111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</row>
    <row r="72" spans="1:111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</row>
    <row r="73" spans="1:111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</row>
    <row r="74" spans="1:111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</row>
    <row r="75" spans="1:111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</row>
    <row r="76" spans="1:111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</row>
    <row r="77" spans="1:111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</row>
    <row r="78" spans="1:111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</row>
    <row r="79" spans="1:111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</row>
    <row r="80" spans="1:111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</row>
    <row r="81" spans="1:1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</row>
    <row r="82" spans="1:1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</row>
    <row r="83" spans="1:111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</row>
    <row r="84" spans="1:111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</row>
    <row r="85" spans="1:111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</row>
    <row r="86" spans="1:111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</row>
    <row r="87" spans="1:111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</row>
    <row r="88" spans="1:111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</row>
    <row r="89" spans="1:111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</row>
    <row r="90" spans="1:111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</row>
    <row r="91" spans="1:111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</row>
    <row r="92" spans="1:111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</row>
    <row r="93" spans="1:111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</row>
    <row r="94" spans="1:111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</row>
    <row r="95" spans="1:111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</row>
    <row r="96" spans="1:111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</row>
    <row r="97" spans="1:111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</row>
    <row r="98" spans="1:111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</row>
    <row r="99" spans="1:111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</row>
    <row r="100" spans="1:111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</row>
    <row r="101" spans="1:111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</row>
    <row r="102" spans="1:111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</row>
    <row r="103" spans="1:111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</row>
    <row r="104" spans="1:111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</row>
    <row r="105" spans="1:111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</row>
    <row r="106" spans="1:111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</row>
    <row r="107" spans="1:111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</row>
    <row r="108" spans="1:111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</row>
    <row r="109" spans="1:111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</row>
    <row r="110" spans="1:111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</row>
    <row r="111" spans="1:111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</row>
    <row r="112" spans="1:111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</row>
    <row r="113" spans="1:111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</row>
    <row r="114" spans="1:111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</row>
    <row r="115" spans="1:111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</row>
    <row r="116" spans="1:111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</row>
    <row r="117" spans="1:111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</row>
    <row r="118" spans="1:111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</row>
    <row r="119" spans="1:111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</row>
    <row r="120" spans="1:11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</row>
    <row r="121" spans="1:111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</row>
    <row r="122" spans="1:111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</row>
    <row r="123" spans="1:111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</row>
    <row r="124" spans="1:111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</row>
    <row r="125" spans="1:111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</row>
    <row r="126" spans="1:111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</row>
    <row r="127" spans="1:111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</row>
    <row r="128" spans="1:111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</row>
    <row r="129" spans="1:111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</row>
    <row r="130" spans="1:111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</row>
    <row r="131" spans="1:111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</row>
    <row r="132" spans="1:111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</row>
    <row r="133" spans="1:111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</row>
    <row r="134" spans="1:111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</row>
    <row r="135" spans="1:111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</row>
    <row r="136" spans="1:111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</row>
    <row r="137" spans="1:111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</row>
    <row r="138" spans="1:111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</row>
    <row r="139" spans="1:111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</row>
    <row r="140" spans="1:111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</row>
    <row r="141" spans="1:111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</row>
    <row r="142" spans="1:111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</row>
    <row r="143" spans="1:111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</row>
    <row r="144" spans="1:111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</row>
    <row r="145" spans="1:111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</row>
    <row r="146" spans="1:111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</row>
    <row r="147" spans="1:111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</row>
    <row r="148" spans="1:111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</row>
    <row r="149" spans="1:111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</row>
    <row r="150" spans="1:111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</row>
    <row r="151" spans="1:111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</row>
    <row r="152" spans="1:111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</row>
    <row r="153" spans="1:111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</row>
    <row r="154" spans="1:111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</row>
    <row r="155" spans="1:111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</row>
    <row r="156" spans="1:111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</row>
    <row r="157" spans="1:111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</row>
    <row r="158" spans="1:111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</row>
    <row r="159" spans="1:111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</row>
    <row r="160" spans="1:111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</row>
    <row r="161" spans="1:111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</row>
    <row r="162" spans="1:111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</row>
    <row r="163" spans="1:111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</row>
    <row r="164" spans="1:111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</row>
    <row r="165" spans="1:111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</row>
    <row r="166" spans="1:111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</row>
    <row r="167" spans="1:111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</row>
    <row r="168" spans="1:111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</row>
    <row r="169" spans="1:111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</row>
    <row r="170" spans="1:111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</row>
    <row r="171" spans="1:111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</row>
    <row r="172" spans="1:111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</row>
    <row r="173" spans="1:111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</row>
    <row r="174" spans="1:111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</row>
    <row r="175" spans="1:111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</row>
    <row r="176" spans="1:111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</row>
    <row r="177" spans="1:111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</row>
    <row r="178" spans="1:111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</row>
    <row r="179" spans="1:111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</row>
    <row r="180" spans="1:111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</row>
    <row r="181" spans="1:111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</row>
    <row r="182" spans="1:111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</row>
    <row r="183" spans="1:111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</row>
    <row r="184" spans="1:111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</row>
    <row r="185" spans="1:111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</row>
    <row r="186" spans="1:111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</row>
    <row r="187" spans="1:111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</row>
    <row r="188" spans="1:111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</row>
    <row r="189" spans="1:111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</row>
    <row r="190" spans="1:111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</row>
    <row r="191" spans="1:111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</row>
    <row r="192" spans="1:111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</row>
    <row r="193" spans="1:111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</row>
    <row r="194" spans="1:111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</row>
    <row r="195" spans="1:111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</row>
    <row r="196" spans="1:111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</row>
    <row r="197" spans="1:111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</row>
    <row r="198" spans="1:111" ht="12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</row>
    <row r="199" spans="1:111" ht="12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</row>
    <row r="200" spans="1:111" ht="12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</row>
    <row r="201" spans="1:111" ht="12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</row>
    <row r="202" spans="1:111" ht="12.7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</row>
    <row r="203" spans="1:111" ht="12.7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</row>
    <row r="204" spans="1:111" ht="12.7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</row>
    <row r="205" spans="1:111" ht="12.7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</row>
    <row r="206" spans="1:111" ht="12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</row>
    <row r="207" spans="1:111" ht="12.7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</row>
    <row r="208" spans="1:111" ht="12.7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</row>
    <row r="209" spans="1:111" ht="12.7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</row>
    <row r="210" spans="1:111" ht="12.7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</row>
    <row r="211" spans="1:111" ht="12.7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</row>
    <row r="212" spans="1:111" ht="12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</row>
    <row r="213" spans="1:111" ht="12.7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</row>
    <row r="214" spans="1:111" ht="12.7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</row>
    <row r="215" spans="1:111" ht="12.7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</row>
    <row r="216" spans="1:111" ht="12.7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</row>
    <row r="217" spans="1:111" ht="12.7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</row>
    <row r="218" spans="1:111" ht="12.7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</row>
    <row r="219" spans="1:111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</row>
    <row r="220" spans="1:111" ht="12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</row>
    <row r="221" spans="1:111" ht="12.7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</row>
    <row r="222" spans="1:111" ht="12.7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</row>
    <row r="223" spans="1:111" ht="12.7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</row>
    <row r="224" spans="1:111" ht="12.7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</row>
    <row r="225" spans="1:111" ht="12.7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</row>
    <row r="226" spans="1:111" ht="12.7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</row>
    <row r="227" spans="1:111" ht="12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</row>
    <row r="228" spans="1:111" ht="12.7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</row>
    <row r="229" spans="1:111" ht="12.7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</row>
    <row r="230" spans="1:111" ht="12.7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</row>
    <row r="231" spans="1:111" ht="12.7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</row>
    <row r="232" spans="1:111" ht="12.7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</row>
    <row r="233" spans="1:111" ht="12.7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</row>
    <row r="234" spans="1:111" ht="12.7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</row>
    <row r="235" spans="1:111" ht="12.7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</row>
    <row r="236" spans="1:111" ht="12.7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</row>
    <row r="237" spans="1:111" ht="12.7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</row>
    <row r="238" spans="1:111" ht="12.7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</row>
    <row r="239" spans="1:111" ht="12.7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</row>
    <row r="240" spans="1:111" ht="12.7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</row>
    <row r="241" spans="1:111" ht="12.7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</row>
    <row r="242" spans="1:111" ht="12.7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</row>
    <row r="243" spans="1:111" ht="12.7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</row>
    <row r="244" spans="1:111" ht="12.7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</row>
    <row r="245" spans="1:111" ht="12.7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</row>
    <row r="246" spans="1:111" ht="12.7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</row>
    <row r="247" spans="1:111" ht="12.7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</row>
    <row r="248" spans="1:111" ht="12.7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</row>
    <row r="249" spans="1:111" ht="12.7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</row>
    <row r="250" spans="1:111" ht="12.7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</row>
    <row r="251" spans="1:111" ht="12.7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</row>
    <row r="252" spans="1:111" ht="12.7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</row>
    <row r="253" spans="1:111" ht="12.7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</row>
    <row r="254" spans="1:111" ht="12.7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</row>
    <row r="255" spans="1:111" ht="12.7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</row>
    <row r="256" spans="1:111" ht="12.7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</row>
    <row r="257" spans="1:111" ht="12.7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</row>
    <row r="258" spans="1:111" ht="12.7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</row>
    <row r="259" spans="1:111" ht="12.7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</row>
    <row r="260" spans="1:111" ht="12.7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</row>
    <row r="261" spans="1:111" ht="12.7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</row>
    <row r="262" spans="1:111" ht="12.7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</row>
    <row r="263" spans="1:111" ht="12.7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</row>
    <row r="264" spans="1:111" ht="12.7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</row>
    <row r="265" spans="1:111" ht="12.7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</row>
    <row r="266" spans="1:111" ht="12.7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</row>
    <row r="267" spans="1:111" ht="12.7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</row>
    <row r="268" spans="1:111" ht="12.7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</row>
    <row r="269" spans="1:111" ht="12.7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</row>
    <row r="270" spans="1:111" ht="12.7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</row>
    <row r="271" spans="1:111" ht="12.7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</row>
    <row r="272" spans="1:111" ht="12.7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</row>
    <row r="273" spans="1:111" ht="12.7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</row>
    <row r="274" spans="1:111" ht="12.7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</row>
    <row r="275" spans="1:111" ht="12.7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</row>
    <row r="276" spans="1:111" ht="12.7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</row>
    <row r="277" spans="1:111" ht="12.7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</row>
    <row r="278" spans="1:111" ht="12.7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</row>
    <row r="279" spans="1:111" ht="12.7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</row>
    <row r="280" spans="1:111" ht="12.7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</row>
    <row r="281" spans="1:111" ht="12.7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</row>
    <row r="282" spans="1:111" ht="12.7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</row>
    <row r="283" spans="1:111" ht="12.7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</row>
    <row r="284" spans="1:111" ht="12.7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</row>
    <row r="285" spans="1:111" ht="12.7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</row>
    <row r="286" spans="1:111" ht="12.7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</row>
    <row r="287" spans="1:111" ht="12.7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</row>
    <row r="288" spans="1:111" ht="12.7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</row>
    <row r="289" spans="1:111" ht="12.7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</row>
    <row r="290" spans="1:111" ht="12.7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</row>
    <row r="291" spans="1:111" ht="12.7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</row>
    <row r="292" spans="1:111" ht="12.7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</row>
    <row r="293" spans="1:111" ht="12.7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</row>
    <row r="294" spans="1:111" ht="12.7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</row>
    <row r="295" spans="1:111" ht="12.7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</row>
    <row r="296" spans="1:111" ht="12.7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</row>
    <row r="297" spans="1:111" ht="12.7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</row>
    <row r="298" spans="1:111" ht="12.7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</row>
    <row r="299" spans="1:111" ht="12.7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</row>
    <row r="300" spans="1:111" ht="12.7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</row>
    <row r="301" spans="1:111" ht="12.7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</row>
    <row r="302" spans="1:111" ht="12.7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</row>
    <row r="303" spans="1:111" ht="12.7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</row>
    <row r="304" spans="1:111" ht="12.7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</row>
    <row r="305" spans="1:111" ht="12.7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</row>
    <row r="306" spans="1:111" ht="12.7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</row>
    <row r="307" spans="1:111" ht="12.7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</row>
    <row r="308" spans="1:111" ht="12.7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</row>
    <row r="309" spans="1:111" ht="12.7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</row>
    <row r="310" spans="1:111" ht="12.7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</row>
    <row r="311" spans="1:111" ht="12.7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</row>
    <row r="312" spans="1:111" ht="12.7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</row>
    <row r="313" spans="1:111" ht="12.7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</row>
    <row r="314" spans="1:111" ht="12.7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</row>
    <row r="315" spans="1:111" ht="12.7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</row>
    <row r="316" spans="1:111" ht="12.7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</row>
    <row r="317" spans="1:111" ht="12.7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</row>
    <row r="318" spans="1:111" ht="12.7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</row>
    <row r="319" spans="1:111" ht="12.7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</row>
    <row r="320" spans="1:111" ht="12.7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</row>
    <row r="321" spans="1:111" ht="12.7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</row>
    <row r="322" spans="1:111" ht="12.7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</row>
    <row r="323" spans="1:111" ht="12.7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</row>
    <row r="324" spans="1:111" ht="12.7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</row>
    <row r="325" spans="1:111" ht="12.7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</row>
    <row r="326" spans="1:111" ht="12.7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</row>
    <row r="327" spans="1:111" ht="12.7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</row>
    <row r="328" spans="1:111" ht="12.7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</row>
    <row r="329" spans="1:111" ht="12.7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</row>
    <row r="330" spans="1:111" ht="12.7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</row>
    <row r="331" spans="1:111" ht="12.7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</row>
    <row r="332" spans="1:111" ht="12.7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</row>
    <row r="333" spans="1:111" ht="12.7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</row>
    <row r="334" spans="1:111" ht="12.7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</row>
    <row r="335" spans="1:111" ht="12.7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</row>
    <row r="336" spans="1:111" ht="12.7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</row>
    <row r="337" spans="1:111" ht="12.7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</row>
    <row r="338" spans="1:111" ht="12.7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</row>
    <row r="339" spans="1:111" ht="12.7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</row>
    <row r="340" spans="1:111" ht="12.7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</row>
    <row r="341" spans="1:111" ht="12.7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</row>
    <row r="342" spans="1:111" ht="12.7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</row>
    <row r="343" spans="1:111" ht="12.7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</row>
    <row r="344" spans="1:111" ht="12.7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</row>
    <row r="345" spans="1:111" ht="12.7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</row>
    <row r="346" spans="1:111" ht="12.7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</row>
    <row r="347" spans="1:111" ht="12.7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</row>
    <row r="348" spans="1:111" ht="12.7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</row>
    <row r="349" spans="1:111" ht="12.7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</row>
    <row r="350" spans="1:111" ht="12.7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</row>
    <row r="351" spans="1:111" ht="12.7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</row>
    <row r="352" spans="1:111" ht="12.7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</row>
    <row r="353" spans="1:111" ht="12.7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</row>
    <row r="354" spans="1:111" ht="12.7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</row>
    <row r="355" spans="1:111" ht="12.7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</row>
    <row r="356" spans="1:111" ht="12.7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</row>
    <row r="357" spans="1:111" ht="12.7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</row>
    <row r="358" spans="1:111" ht="12.7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</row>
    <row r="359" spans="1:111" ht="12.7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</row>
    <row r="360" spans="1:111" ht="12.7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</row>
    <row r="361" spans="1:111" ht="12.7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</row>
    <row r="362" spans="1:111" ht="12.7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</row>
    <row r="363" spans="1:111" ht="12.7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</row>
    <row r="364" spans="1:111" ht="12.7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</row>
    <row r="365" spans="1:111" ht="12.7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</row>
    <row r="366" spans="1:111" ht="12.7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</row>
    <row r="367" spans="1:111" ht="12.7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</row>
    <row r="368" spans="1:111" ht="12.7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</row>
    <row r="369" spans="1:111" ht="12.7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</row>
    <row r="370" spans="1:111" ht="12.7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</row>
    <row r="371" spans="1:111" ht="12.7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</row>
    <row r="372" spans="1:111" ht="12.7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</row>
    <row r="373" spans="1:111" ht="12.7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</row>
    <row r="374" spans="1:111" ht="12.7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</row>
    <row r="375" spans="1:111" ht="12.7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</row>
    <row r="376" spans="1:111" ht="12.7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</row>
    <row r="377" spans="1:111" ht="12.7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</row>
    <row r="378" spans="1:111" ht="12.7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</row>
    <row r="379" spans="1:111" ht="12.7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</row>
    <row r="380" spans="1:111" ht="12.7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</row>
    <row r="381" spans="1:111" ht="12.7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</row>
    <row r="382" spans="1:111" ht="12.7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</row>
    <row r="383" spans="1:111" ht="12.7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</row>
    <row r="384" spans="1:111" ht="12.7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</row>
    <row r="385" spans="1:111" ht="12.7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</row>
    <row r="386" spans="1:111" ht="12.7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</row>
    <row r="387" spans="1:111" ht="12.7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</row>
    <row r="388" spans="1:111" ht="12.7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</row>
    <row r="389" spans="1:111" ht="12.7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</row>
    <row r="390" spans="1:111" ht="12.7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</row>
    <row r="391" spans="1:111" ht="12.7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</row>
    <row r="392" spans="1:111" ht="12.7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</row>
    <row r="393" spans="1:111" ht="12.7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</row>
    <row r="394" spans="1:111" ht="12.7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</row>
    <row r="395" spans="1:111" ht="12.7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</row>
    <row r="396" spans="1:111" ht="12.7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</row>
    <row r="397" spans="1:111" ht="12.7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</row>
    <row r="398" spans="1:111" ht="12.7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</row>
    <row r="399" spans="1:111" ht="12.7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</row>
    <row r="400" spans="1:111" ht="12.7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</row>
    <row r="401" spans="1:111" ht="12.7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</row>
    <row r="402" spans="1:111" ht="12.7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R402" s="44"/>
      <c r="CS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44"/>
      <c r="DD402" s="44"/>
      <c r="DE402" s="44"/>
      <c r="DF402" s="44"/>
      <c r="DG402" s="44"/>
    </row>
    <row r="403" spans="1:111" ht="12.7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</row>
    <row r="404" spans="1:111" ht="12.7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</row>
    <row r="405" spans="1:111" ht="12.7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</row>
    <row r="406" spans="1:111" ht="12.7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</row>
    <row r="407" spans="1:111" ht="12.7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</row>
    <row r="408" spans="1:111" ht="12.7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</row>
    <row r="409" spans="1:111" ht="12.7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</row>
    <row r="410" spans="1:111" ht="12.7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</row>
    <row r="411" spans="1:111" ht="12.7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  <c r="DG411" s="44"/>
    </row>
    <row r="412" spans="1:111" ht="12.7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</row>
    <row r="413" spans="1:111" ht="12.7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</row>
    <row r="414" spans="1:111" ht="12.7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</row>
    <row r="415" spans="1:111" ht="12.7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</row>
    <row r="416" spans="1:111" ht="12.7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</row>
    <row r="417" spans="1:111" ht="12.7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</row>
    <row r="418" spans="1:111" ht="12.7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</row>
    <row r="419" spans="1:111" ht="12.7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</row>
    <row r="420" spans="1:111" ht="12.7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</row>
    <row r="421" spans="1:111" ht="12.7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</row>
    <row r="422" spans="1:111" ht="12.7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</row>
    <row r="423" spans="1:111" ht="12.7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</row>
    <row r="424" spans="1:111" ht="12.7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</row>
    <row r="425" spans="1:111" ht="12.7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</row>
    <row r="426" spans="1:111" ht="12.7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</row>
    <row r="427" spans="1:111" ht="12.7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</row>
    <row r="428" spans="1:111" ht="12.7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</row>
    <row r="429" spans="1:111" ht="12.7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</row>
    <row r="430" spans="1:111" ht="12.7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</row>
    <row r="431" spans="1:111" ht="12.7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</row>
    <row r="432" spans="1:111" ht="12.7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</row>
    <row r="433" spans="1:111" ht="12.7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</row>
    <row r="434" spans="1:111" ht="12.7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</row>
    <row r="435" spans="1:111" ht="12.7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</row>
    <row r="436" spans="1:111" ht="12.7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</row>
    <row r="437" spans="1:111" ht="12.7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</row>
    <row r="438" spans="1:111" ht="12.7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</row>
    <row r="439" spans="1:111" ht="12.7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</row>
    <row r="440" spans="1:111" ht="12.7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</row>
    <row r="441" spans="1:111" ht="12.7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</row>
    <row r="442" spans="1:111" ht="12.7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</row>
    <row r="443" spans="1:111" ht="12.7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</row>
    <row r="444" spans="1:111" ht="12.7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</row>
    <row r="445" spans="1:111" ht="12.7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</row>
    <row r="446" spans="1:111" ht="12.7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</row>
    <row r="447" spans="1:111" ht="12.7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</row>
    <row r="448" spans="1:111" ht="12.7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</row>
    <row r="449" spans="1:111" ht="12.7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</row>
    <row r="450" spans="1:111" ht="12.7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</row>
    <row r="451" spans="1:111" ht="12.7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</row>
    <row r="452" spans="1:111" ht="12.7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</row>
    <row r="453" spans="1:111" ht="12.7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</row>
    <row r="454" spans="1:111" ht="12.7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</row>
    <row r="455" spans="1:111" ht="12.7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</row>
    <row r="456" spans="1:111" ht="12.7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</row>
    <row r="457" spans="1:111" ht="12.7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</row>
    <row r="458" spans="1:111" ht="12.7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</row>
    <row r="459" spans="1:111" ht="12.7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</row>
    <row r="460" spans="1:111" ht="12.7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</row>
    <row r="461" spans="1:111" ht="12.7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</row>
    <row r="462" spans="1:111" ht="12.7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</row>
    <row r="463" spans="1:111" ht="12.7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</row>
    <row r="464" spans="1:111" ht="12.7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</row>
    <row r="465" spans="1:111" ht="12.7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</row>
    <row r="466" spans="1:111" ht="12.7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</row>
    <row r="467" spans="1:111" ht="12.7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</row>
    <row r="468" spans="1:111" ht="12.7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</row>
    <row r="469" spans="1:111" ht="12.7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</row>
    <row r="470" spans="1:111" ht="12.7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</row>
    <row r="471" spans="1:111" ht="12.7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</row>
    <row r="472" spans="1:111" ht="12.7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</row>
    <row r="473" spans="1:111" ht="12.7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</row>
    <row r="474" spans="1:111" ht="12.7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</row>
    <row r="475" spans="1:111" ht="12.7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</row>
    <row r="476" spans="1:111" ht="12.7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</row>
    <row r="477" spans="1:111" ht="12.7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</row>
    <row r="478" spans="1:111" ht="12.7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</row>
    <row r="479" spans="1:111" ht="12.7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</row>
    <row r="480" spans="1:111" ht="12.7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</row>
    <row r="481" spans="1:111" ht="12.7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44"/>
      <c r="CF481" s="44"/>
      <c r="CG481" s="44"/>
      <c r="CH481" s="44"/>
      <c r="CI481" s="44"/>
      <c r="CJ481" s="44"/>
      <c r="CK481" s="44"/>
      <c r="CL481" s="44"/>
      <c r="CM481" s="44"/>
      <c r="CN481" s="44"/>
      <c r="CO481" s="44"/>
      <c r="CP481" s="44"/>
      <c r="CQ481" s="44"/>
      <c r="CR481" s="44"/>
      <c r="CS481" s="44"/>
      <c r="CT481" s="44"/>
      <c r="CU481" s="44"/>
      <c r="CV481" s="44"/>
      <c r="CW481" s="44"/>
      <c r="CX481" s="44"/>
      <c r="CY481" s="44"/>
      <c r="CZ481" s="44"/>
      <c r="DA481" s="44"/>
      <c r="DB481" s="44"/>
      <c r="DC481" s="44"/>
      <c r="DD481" s="44"/>
      <c r="DE481" s="44"/>
      <c r="DF481" s="44"/>
      <c r="DG481" s="44"/>
    </row>
    <row r="482" spans="1:111" ht="12.7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  <c r="CW482" s="44"/>
      <c r="CX482" s="44"/>
      <c r="CY482" s="44"/>
      <c r="CZ482" s="44"/>
      <c r="DA482" s="44"/>
      <c r="DB482" s="44"/>
      <c r="DC482" s="44"/>
      <c r="DD482" s="44"/>
      <c r="DE482" s="44"/>
      <c r="DF482" s="44"/>
      <c r="DG482" s="44"/>
    </row>
    <row r="483" spans="1:111" ht="12.7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</row>
    <row r="484" spans="1:111" ht="12.7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  <c r="DG484" s="44"/>
    </row>
    <row r="485" spans="1:111" ht="12.7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</row>
    <row r="486" spans="1:111" ht="12.7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  <c r="CO486" s="44"/>
      <c r="CP486" s="44"/>
      <c r="CQ486" s="44"/>
      <c r="CR486" s="44"/>
      <c r="CS486" s="44"/>
      <c r="CT486" s="44"/>
      <c r="CU486" s="44"/>
      <c r="CV486" s="44"/>
      <c r="CW486" s="44"/>
      <c r="CX486" s="44"/>
      <c r="CY486" s="44"/>
      <c r="CZ486" s="44"/>
      <c r="DA486" s="44"/>
      <c r="DB486" s="44"/>
      <c r="DC486" s="44"/>
      <c r="DD486" s="44"/>
      <c r="DE486" s="44"/>
      <c r="DF486" s="44"/>
      <c r="DG486" s="44"/>
    </row>
    <row r="487" spans="1:111" ht="12.7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  <c r="CD487" s="44"/>
      <c r="CE487" s="44"/>
      <c r="CF487" s="44"/>
      <c r="CG487" s="44"/>
      <c r="CH487" s="44"/>
      <c r="CI487" s="44"/>
      <c r="CJ487" s="44"/>
      <c r="CK487" s="44"/>
      <c r="CL487" s="44"/>
      <c r="CM487" s="44"/>
      <c r="CN487" s="44"/>
      <c r="CO487" s="44"/>
      <c r="CP487" s="44"/>
      <c r="CQ487" s="44"/>
      <c r="CR487" s="44"/>
      <c r="CS487" s="44"/>
      <c r="CT487" s="44"/>
      <c r="CU487" s="44"/>
      <c r="CV487" s="44"/>
      <c r="CW487" s="44"/>
      <c r="CX487" s="44"/>
      <c r="CY487" s="44"/>
      <c r="CZ487" s="44"/>
      <c r="DA487" s="44"/>
      <c r="DB487" s="44"/>
      <c r="DC487" s="44"/>
      <c r="DD487" s="44"/>
      <c r="DE487" s="44"/>
      <c r="DF487" s="44"/>
      <c r="DG487" s="44"/>
    </row>
    <row r="488" spans="1:111" ht="12.7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4"/>
      <c r="CH488" s="44"/>
      <c r="CI488" s="44"/>
      <c r="CJ488" s="44"/>
      <c r="CK488" s="44"/>
      <c r="CL488" s="44"/>
      <c r="CM488" s="44"/>
      <c r="CN488" s="44"/>
      <c r="CO488" s="44"/>
      <c r="CP488" s="44"/>
      <c r="CQ488" s="44"/>
      <c r="CR488" s="44"/>
      <c r="CS488" s="44"/>
      <c r="CT488" s="44"/>
      <c r="CU488" s="44"/>
      <c r="CV488" s="44"/>
      <c r="CW488" s="44"/>
      <c r="CX488" s="44"/>
      <c r="CY488" s="44"/>
      <c r="CZ488" s="44"/>
      <c r="DA488" s="44"/>
      <c r="DB488" s="44"/>
      <c r="DC488" s="44"/>
      <c r="DD488" s="44"/>
      <c r="DE488" s="44"/>
      <c r="DF488" s="44"/>
      <c r="DG488" s="44"/>
    </row>
    <row r="489" spans="1:111" ht="12.7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  <c r="CD489" s="44"/>
      <c r="CE489" s="44"/>
      <c r="CF489" s="44"/>
      <c r="CG489" s="44"/>
      <c r="CH489" s="44"/>
      <c r="CI489" s="44"/>
      <c r="CJ489" s="44"/>
      <c r="CK489" s="44"/>
      <c r="CL489" s="44"/>
      <c r="CM489" s="44"/>
      <c r="CN489" s="44"/>
      <c r="CO489" s="44"/>
      <c r="CP489" s="44"/>
      <c r="CQ489" s="44"/>
      <c r="CR489" s="44"/>
      <c r="CS489" s="44"/>
      <c r="CT489" s="44"/>
      <c r="CU489" s="44"/>
      <c r="CV489" s="44"/>
      <c r="CW489" s="44"/>
      <c r="CX489" s="44"/>
      <c r="CY489" s="44"/>
      <c r="CZ489" s="44"/>
      <c r="DA489" s="44"/>
      <c r="DB489" s="44"/>
      <c r="DC489" s="44"/>
      <c r="DD489" s="44"/>
      <c r="DE489" s="44"/>
      <c r="DF489" s="44"/>
      <c r="DG489" s="44"/>
    </row>
    <row r="490" spans="1:111" ht="12.7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  <c r="CD490" s="44"/>
      <c r="CE490" s="44"/>
      <c r="CF490" s="44"/>
      <c r="CG490" s="44"/>
      <c r="CH490" s="44"/>
      <c r="CI490" s="44"/>
      <c r="CJ490" s="44"/>
      <c r="CK490" s="44"/>
      <c r="CL490" s="44"/>
      <c r="CM490" s="44"/>
      <c r="CN490" s="44"/>
      <c r="CO490" s="44"/>
      <c r="CP490" s="44"/>
      <c r="CQ490" s="44"/>
      <c r="CR490" s="44"/>
      <c r="CS490" s="44"/>
      <c r="CT490" s="44"/>
      <c r="CU490" s="44"/>
      <c r="CV490" s="44"/>
      <c r="CW490" s="44"/>
      <c r="CX490" s="44"/>
      <c r="CY490" s="44"/>
      <c r="CZ490" s="44"/>
      <c r="DA490" s="44"/>
      <c r="DB490" s="44"/>
      <c r="DC490" s="44"/>
      <c r="DD490" s="44"/>
      <c r="DE490" s="44"/>
      <c r="DF490" s="44"/>
      <c r="DG490" s="44"/>
    </row>
    <row r="491" spans="1:111" ht="12.7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4"/>
      <c r="BQ491" s="44"/>
      <c r="BR491" s="44"/>
      <c r="BS491" s="44"/>
      <c r="BT491" s="44"/>
      <c r="BU491" s="44"/>
      <c r="BV491" s="44"/>
      <c r="BW491" s="44"/>
      <c r="BX491" s="44"/>
      <c r="BY491" s="44"/>
      <c r="BZ491" s="44"/>
      <c r="CA491" s="44"/>
      <c r="CB491" s="44"/>
      <c r="CC491" s="44"/>
      <c r="CD491" s="44"/>
      <c r="CE491" s="44"/>
      <c r="CF491" s="44"/>
      <c r="CG491" s="44"/>
      <c r="CH491" s="44"/>
      <c r="CI491" s="44"/>
      <c r="CJ491" s="44"/>
      <c r="CK491" s="44"/>
      <c r="CL491" s="44"/>
      <c r="CM491" s="44"/>
      <c r="CN491" s="44"/>
      <c r="CO491" s="44"/>
      <c r="CP491" s="44"/>
      <c r="CQ491" s="44"/>
      <c r="CR491" s="44"/>
      <c r="CS491" s="44"/>
      <c r="CT491" s="44"/>
      <c r="CU491" s="44"/>
      <c r="CV491" s="44"/>
      <c r="CW491" s="44"/>
      <c r="CX491" s="44"/>
      <c r="CY491" s="44"/>
      <c r="CZ491" s="44"/>
      <c r="DA491" s="44"/>
      <c r="DB491" s="44"/>
      <c r="DC491" s="44"/>
      <c r="DD491" s="44"/>
      <c r="DE491" s="44"/>
      <c r="DF491" s="44"/>
      <c r="DG491" s="44"/>
    </row>
    <row r="492" spans="1:111" ht="12.7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  <c r="CD492" s="44"/>
      <c r="CE492" s="44"/>
      <c r="CF492" s="44"/>
      <c r="CG492" s="44"/>
      <c r="CH492" s="44"/>
      <c r="CI492" s="44"/>
      <c r="CJ492" s="44"/>
      <c r="CK492" s="44"/>
      <c r="CL492" s="44"/>
      <c r="CM492" s="44"/>
      <c r="CN492" s="44"/>
      <c r="CO492" s="44"/>
      <c r="CP492" s="44"/>
      <c r="CQ492" s="44"/>
      <c r="CR492" s="44"/>
      <c r="CS492" s="44"/>
      <c r="CT492" s="44"/>
      <c r="CU492" s="44"/>
      <c r="CV492" s="44"/>
      <c r="CW492" s="44"/>
      <c r="CX492" s="44"/>
      <c r="CY492" s="44"/>
      <c r="CZ492" s="44"/>
      <c r="DA492" s="44"/>
      <c r="DB492" s="44"/>
      <c r="DC492" s="44"/>
      <c r="DD492" s="44"/>
      <c r="DE492" s="44"/>
      <c r="DF492" s="44"/>
      <c r="DG492" s="44"/>
    </row>
    <row r="493" spans="1:111" ht="12.7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  <c r="CD493" s="44"/>
      <c r="CE493" s="44"/>
      <c r="CF493" s="44"/>
      <c r="CG493" s="44"/>
      <c r="CH493" s="44"/>
      <c r="CI493" s="44"/>
      <c r="CJ493" s="44"/>
      <c r="CK493" s="44"/>
      <c r="CL493" s="44"/>
      <c r="CM493" s="44"/>
      <c r="CN493" s="44"/>
      <c r="CO493" s="44"/>
      <c r="CP493" s="44"/>
      <c r="CQ493" s="44"/>
      <c r="CR493" s="44"/>
      <c r="CS493" s="44"/>
      <c r="CT493" s="44"/>
      <c r="CU493" s="44"/>
      <c r="CV493" s="44"/>
      <c r="CW493" s="44"/>
      <c r="CX493" s="44"/>
      <c r="CY493" s="44"/>
      <c r="CZ493" s="44"/>
      <c r="DA493" s="44"/>
      <c r="DB493" s="44"/>
      <c r="DC493" s="44"/>
      <c r="DD493" s="44"/>
      <c r="DE493" s="44"/>
      <c r="DF493" s="44"/>
      <c r="DG493" s="44"/>
    </row>
    <row r="494" spans="1:111" ht="12.7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  <c r="CD494" s="44"/>
      <c r="CE494" s="44"/>
      <c r="CF494" s="44"/>
      <c r="CG494" s="44"/>
      <c r="CH494" s="44"/>
      <c r="CI494" s="44"/>
      <c r="CJ494" s="44"/>
      <c r="CK494" s="44"/>
      <c r="CL494" s="44"/>
      <c r="CM494" s="44"/>
      <c r="CN494" s="44"/>
      <c r="CO494" s="44"/>
      <c r="CP494" s="44"/>
      <c r="CQ494" s="44"/>
      <c r="CR494" s="44"/>
      <c r="CS494" s="44"/>
      <c r="CT494" s="44"/>
      <c r="CU494" s="44"/>
      <c r="CV494" s="44"/>
      <c r="CW494" s="44"/>
      <c r="CX494" s="44"/>
      <c r="CY494" s="44"/>
      <c r="CZ494" s="44"/>
      <c r="DA494" s="44"/>
      <c r="DB494" s="44"/>
      <c r="DC494" s="44"/>
      <c r="DD494" s="44"/>
      <c r="DE494" s="44"/>
      <c r="DF494" s="44"/>
      <c r="DG494" s="44"/>
    </row>
  </sheetData>
  <sheetProtection/>
  <mergeCells count="69">
    <mergeCell ref="CI2:CL2"/>
    <mergeCell ref="CI3:CI4"/>
    <mergeCell ref="CJ3:CL3"/>
    <mergeCell ref="W2:Z2"/>
    <mergeCell ref="W3:W4"/>
    <mergeCell ref="X3:Z3"/>
    <mergeCell ref="AA2:AD2"/>
    <mergeCell ref="AA3:AA4"/>
    <mergeCell ref="AB3:AD3"/>
    <mergeCell ref="AE2:AH2"/>
    <mergeCell ref="AY3:AY4"/>
    <mergeCell ref="G2:J2"/>
    <mergeCell ref="G3:G4"/>
    <mergeCell ref="H3:J3"/>
    <mergeCell ref="K2:N2"/>
    <mergeCell ref="K3:K4"/>
    <mergeCell ref="L3:N3"/>
    <mergeCell ref="S2:V2"/>
    <mergeCell ref="S3:S4"/>
    <mergeCell ref="T3:V3"/>
    <mergeCell ref="BG3:BG4"/>
    <mergeCell ref="BH3:BJ3"/>
    <mergeCell ref="BK2:BN2"/>
    <mergeCell ref="BK3:BK4"/>
    <mergeCell ref="AE3:AE4"/>
    <mergeCell ref="AF3:AH3"/>
    <mergeCell ref="AI2:AL2"/>
    <mergeCell ref="AI3:AI4"/>
    <mergeCell ref="AJ3:AL3"/>
    <mergeCell ref="AM2:AP2"/>
    <mergeCell ref="A2:A4"/>
    <mergeCell ref="A1:CL1"/>
    <mergeCell ref="C3:C4"/>
    <mergeCell ref="D3:F3"/>
    <mergeCell ref="C2:F2"/>
    <mergeCell ref="B2:B4"/>
    <mergeCell ref="BO2:BR2"/>
    <mergeCell ref="BO3:BO4"/>
    <mergeCell ref="BP3:BR3"/>
    <mergeCell ref="AQ2:AT2"/>
    <mergeCell ref="O3:O4"/>
    <mergeCell ref="P3:R3"/>
    <mergeCell ref="O2:R2"/>
    <mergeCell ref="AU3:AU4"/>
    <mergeCell ref="AV3:AX3"/>
    <mergeCell ref="AU2:AX2"/>
    <mergeCell ref="AQ3:AQ4"/>
    <mergeCell ref="AR3:AT3"/>
    <mergeCell ref="AM3:AM4"/>
    <mergeCell ref="AN3:AP3"/>
    <mergeCell ref="AZ3:BB3"/>
    <mergeCell ref="AY2:BB2"/>
    <mergeCell ref="BC2:BF2"/>
    <mergeCell ref="BC3:BC4"/>
    <mergeCell ref="BD3:BF3"/>
    <mergeCell ref="BS2:BV2"/>
    <mergeCell ref="BS3:BS4"/>
    <mergeCell ref="BT3:BV3"/>
    <mergeCell ref="BL3:BN3"/>
    <mergeCell ref="BG2:BJ2"/>
    <mergeCell ref="BW2:BZ2"/>
    <mergeCell ref="BW3:BW4"/>
    <mergeCell ref="BX3:BZ3"/>
    <mergeCell ref="CE2:CH2"/>
    <mergeCell ref="CE3:CE4"/>
    <mergeCell ref="CF3:CH3"/>
    <mergeCell ref="CA2:CD2"/>
    <mergeCell ref="CA3:CA4"/>
    <mergeCell ref="CB3:CD3"/>
  </mergeCells>
  <printOptions/>
  <pageMargins left="0.1968503937007874" right="0" top="0.1968503937007874" bottom="0.1968503937007874" header="0.5118110236220472" footer="0.0787401574803149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49"/>
  <sheetViews>
    <sheetView zoomScale="90" zoomScaleNormal="90" zoomScalePageLayoutView="0" workbookViewId="0" topLeftCell="A2">
      <pane xSplit="1" ySplit="4" topLeftCell="AC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AD27" sqref="AD27"/>
    </sheetView>
  </sheetViews>
  <sheetFormatPr defaultColWidth="9.00390625" defaultRowHeight="12.75"/>
  <cols>
    <col min="1" max="1" width="5.125" style="25" customWidth="1"/>
    <col min="2" max="2" width="37.875" style="6" customWidth="1"/>
    <col min="3" max="3" width="12.75390625" style="35" customWidth="1"/>
    <col min="4" max="4" width="13.75390625" style="35" customWidth="1"/>
    <col min="5" max="7" width="12.75390625" style="35" customWidth="1"/>
    <col min="8" max="8" width="14.25390625" style="6" customWidth="1"/>
    <col min="9" max="10" width="12.75390625" style="6" customWidth="1"/>
    <col min="11" max="11" width="12.75390625" style="35" customWidth="1"/>
    <col min="12" max="12" width="13.875" style="6" customWidth="1"/>
    <col min="13" max="14" width="12.75390625" style="6" customWidth="1"/>
    <col min="15" max="15" width="12.75390625" style="35" customWidth="1"/>
    <col min="16" max="16" width="13.75390625" style="6" customWidth="1"/>
    <col min="17" max="18" width="12.75390625" style="6" customWidth="1"/>
    <col min="19" max="19" width="12.75390625" style="35" customWidth="1"/>
    <col min="20" max="20" width="13.75390625" style="6" customWidth="1"/>
    <col min="21" max="22" width="12.75390625" style="6" customWidth="1"/>
    <col min="23" max="23" width="12.75390625" style="35" customWidth="1"/>
    <col min="24" max="24" width="14.625" style="6" customWidth="1"/>
    <col min="25" max="26" width="12.75390625" style="6" customWidth="1"/>
    <col min="27" max="27" width="12.75390625" style="35" customWidth="1"/>
    <col min="28" max="28" width="14.125" style="6" customWidth="1"/>
    <col min="29" max="30" width="12.75390625" style="6" customWidth="1"/>
    <col min="31" max="35" width="12.75390625" style="35" customWidth="1"/>
    <col min="36" max="36" width="16.00390625" style="6" customWidth="1"/>
    <col min="37" max="38" width="12.75390625" style="6" customWidth="1"/>
    <col min="39" max="39" width="12.75390625" style="35" customWidth="1"/>
    <col min="40" max="40" width="14.375" style="6" customWidth="1"/>
    <col min="41" max="42" width="12.75390625" style="6" customWidth="1"/>
    <col min="43" max="43" width="12.75390625" style="35" customWidth="1"/>
    <col min="44" max="44" width="14.125" style="6" customWidth="1"/>
    <col min="45" max="46" width="12.75390625" style="6" customWidth="1"/>
    <col min="47" max="47" width="12.75390625" style="35" customWidth="1"/>
    <col min="48" max="48" width="14.75390625" style="6" customWidth="1"/>
    <col min="49" max="50" width="12.75390625" style="6" customWidth="1"/>
    <col min="51" max="51" width="12.75390625" style="35" customWidth="1"/>
    <col min="52" max="52" width="14.25390625" style="6" customWidth="1"/>
    <col min="53" max="54" width="12.75390625" style="6" customWidth="1"/>
    <col min="55" max="55" width="12.75390625" style="35" customWidth="1"/>
    <col min="56" max="58" width="12.75390625" style="6" customWidth="1"/>
    <col min="59" max="16384" width="9.125" style="6" customWidth="1"/>
  </cols>
  <sheetData>
    <row r="1" spans="1:58" ht="39" customHeight="1">
      <c r="A1" s="143" t="s">
        <v>49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</row>
    <row r="2" spans="1:58" ht="18.75" customHeight="1">
      <c r="A2" s="132" t="s">
        <v>38</v>
      </c>
      <c r="B2" s="97" t="s">
        <v>59</v>
      </c>
      <c r="C2" s="145" t="s">
        <v>41</v>
      </c>
      <c r="D2" s="145"/>
      <c r="E2" s="145"/>
      <c r="F2" s="145"/>
      <c r="G2" s="143" t="s">
        <v>26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5" t="s">
        <v>46</v>
      </c>
      <c r="AF2" s="145"/>
      <c r="AG2" s="145"/>
      <c r="AH2" s="145"/>
      <c r="AI2" s="146" t="s">
        <v>26</v>
      </c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46"/>
      <c r="BD2" s="46"/>
      <c r="BE2" s="46"/>
      <c r="BF2" s="47"/>
    </row>
    <row r="3" spans="1:55" ht="39.75" customHeight="1">
      <c r="A3" s="132"/>
      <c r="B3" s="97"/>
      <c r="C3" s="145"/>
      <c r="D3" s="145"/>
      <c r="E3" s="145"/>
      <c r="F3" s="145"/>
      <c r="G3" s="154" t="s">
        <v>64</v>
      </c>
      <c r="H3" s="154"/>
      <c r="I3" s="154"/>
      <c r="J3" s="154"/>
      <c r="K3" s="98" t="s">
        <v>109</v>
      </c>
      <c r="L3" s="98"/>
      <c r="M3" s="98"/>
      <c r="N3" s="98"/>
      <c r="O3" s="98" t="s">
        <v>43</v>
      </c>
      <c r="P3" s="98"/>
      <c r="Q3" s="98"/>
      <c r="R3" s="98"/>
      <c r="S3" s="150" t="s">
        <v>150</v>
      </c>
      <c r="T3" s="150"/>
      <c r="U3" s="150"/>
      <c r="V3" s="150"/>
      <c r="W3" s="98" t="s">
        <v>44</v>
      </c>
      <c r="X3" s="98"/>
      <c r="Y3" s="98"/>
      <c r="Z3" s="98"/>
      <c r="AA3" s="151" t="s">
        <v>45</v>
      </c>
      <c r="AB3" s="152"/>
      <c r="AC3" s="152"/>
      <c r="AD3" s="153"/>
      <c r="AE3" s="145"/>
      <c r="AF3" s="145"/>
      <c r="AG3" s="145"/>
      <c r="AH3" s="145"/>
      <c r="AI3" s="98" t="s">
        <v>65</v>
      </c>
      <c r="AJ3" s="98"/>
      <c r="AK3" s="98"/>
      <c r="AL3" s="98"/>
      <c r="AM3" s="98" t="s">
        <v>114</v>
      </c>
      <c r="AN3" s="98"/>
      <c r="AO3" s="98"/>
      <c r="AP3" s="98"/>
      <c r="AQ3" s="98" t="s">
        <v>109</v>
      </c>
      <c r="AR3" s="98"/>
      <c r="AS3" s="98"/>
      <c r="AT3" s="98"/>
      <c r="AU3" s="98" t="s">
        <v>48</v>
      </c>
      <c r="AV3" s="98"/>
      <c r="AW3" s="98"/>
      <c r="AX3" s="98"/>
      <c r="AY3" s="98" t="s">
        <v>117</v>
      </c>
      <c r="AZ3" s="98"/>
      <c r="BA3" s="98"/>
      <c r="BB3" s="98"/>
      <c r="BC3" s="6"/>
    </row>
    <row r="4" spans="1:55" ht="17.25" customHeight="1">
      <c r="A4" s="132"/>
      <c r="B4" s="97"/>
      <c r="C4" s="149" t="s">
        <v>4</v>
      </c>
      <c r="D4" s="148" t="s">
        <v>40</v>
      </c>
      <c r="E4" s="148"/>
      <c r="F4" s="148"/>
      <c r="G4" s="148" t="s">
        <v>4</v>
      </c>
      <c r="H4" s="98" t="s">
        <v>40</v>
      </c>
      <c r="I4" s="98"/>
      <c r="J4" s="98"/>
      <c r="K4" s="148" t="s">
        <v>4</v>
      </c>
      <c r="L4" s="98" t="s">
        <v>40</v>
      </c>
      <c r="M4" s="98"/>
      <c r="N4" s="98"/>
      <c r="O4" s="148" t="s">
        <v>4</v>
      </c>
      <c r="P4" s="98" t="s">
        <v>40</v>
      </c>
      <c r="Q4" s="98"/>
      <c r="R4" s="98"/>
      <c r="S4" s="148" t="s">
        <v>4</v>
      </c>
      <c r="T4" s="98" t="s">
        <v>40</v>
      </c>
      <c r="U4" s="98"/>
      <c r="V4" s="98"/>
      <c r="W4" s="148" t="s">
        <v>4</v>
      </c>
      <c r="X4" s="98" t="s">
        <v>40</v>
      </c>
      <c r="Y4" s="98"/>
      <c r="Z4" s="98"/>
      <c r="AA4" s="148" t="s">
        <v>4</v>
      </c>
      <c r="AB4" s="98" t="s">
        <v>40</v>
      </c>
      <c r="AC4" s="98"/>
      <c r="AD4" s="98"/>
      <c r="AE4" s="149" t="s">
        <v>4</v>
      </c>
      <c r="AF4" s="148" t="s">
        <v>40</v>
      </c>
      <c r="AG4" s="148"/>
      <c r="AH4" s="148"/>
      <c r="AI4" s="148" t="s">
        <v>4</v>
      </c>
      <c r="AJ4" s="98" t="s">
        <v>40</v>
      </c>
      <c r="AK4" s="98"/>
      <c r="AL4" s="98"/>
      <c r="AM4" s="148" t="s">
        <v>4</v>
      </c>
      <c r="AN4" s="98" t="s">
        <v>40</v>
      </c>
      <c r="AO4" s="98"/>
      <c r="AP4" s="98"/>
      <c r="AQ4" s="148" t="s">
        <v>4</v>
      </c>
      <c r="AR4" s="98" t="s">
        <v>40</v>
      </c>
      <c r="AS4" s="98"/>
      <c r="AT4" s="98"/>
      <c r="AU4" s="148" t="s">
        <v>4</v>
      </c>
      <c r="AV4" s="98" t="s">
        <v>40</v>
      </c>
      <c r="AW4" s="98"/>
      <c r="AX4" s="98"/>
      <c r="AY4" s="148" t="s">
        <v>4</v>
      </c>
      <c r="AZ4" s="98" t="s">
        <v>40</v>
      </c>
      <c r="BA4" s="98"/>
      <c r="BB4" s="98"/>
      <c r="BC4" s="6"/>
    </row>
    <row r="5" spans="1:55" ht="59.25" customHeight="1">
      <c r="A5" s="132"/>
      <c r="B5" s="97"/>
      <c r="C5" s="149"/>
      <c r="D5" s="58" t="s">
        <v>137</v>
      </c>
      <c r="E5" s="58" t="s">
        <v>135</v>
      </c>
      <c r="F5" s="58" t="s">
        <v>136</v>
      </c>
      <c r="G5" s="148"/>
      <c r="H5" s="65" t="s">
        <v>137</v>
      </c>
      <c r="I5" s="65" t="s">
        <v>135</v>
      </c>
      <c r="J5" s="65" t="s">
        <v>136</v>
      </c>
      <c r="K5" s="148"/>
      <c r="L5" s="65" t="s">
        <v>137</v>
      </c>
      <c r="M5" s="65" t="s">
        <v>135</v>
      </c>
      <c r="N5" s="65" t="s">
        <v>136</v>
      </c>
      <c r="O5" s="148"/>
      <c r="P5" s="65" t="s">
        <v>137</v>
      </c>
      <c r="Q5" s="65" t="s">
        <v>135</v>
      </c>
      <c r="R5" s="65" t="s">
        <v>136</v>
      </c>
      <c r="S5" s="148"/>
      <c r="T5" s="65" t="s">
        <v>137</v>
      </c>
      <c r="U5" s="65" t="s">
        <v>135</v>
      </c>
      <c r="V5" s="65" t="s">
        <v>136</v>
      </c>
      <c r="W5" s="148"/>
      <c r="X5" s="65" t="s">
        <v>137</v>
      </c>
      <c r="Y5" s="65" t="s">
        <v>135</v>
      </c>
      <c r="Z5" s="65" t="s">
        <v>136</v>
      </c>
      <c r="AA5" s="148"/>
      <c r="AB5" s="65" t="s">
        <v>137</v>
      </c>
      <c r="AC5" s="65" t="s">
        <v>135</v>
      </c>
      <c r="AD5" s="65" t="s">
        <v>136</v>
      </c>
      <c r="AE5" s="149"/>
      <c r="AF5" s="58" t="s">
        <v>137</v>
      </c>
      <c r="AG5" s="58" t="s">
        <v>135</v>
      </c>
      <c r="AH5" s="58" t="s">
        <v>136</v>
      </c>
      <c r="AI5" s="148"/>
      <c r="AJ5" s="65" t="s">
        <v>137</v>
      </c>
      <c r="AK5" s="65" t="s">
        <v>135</v>
      </c>
      <c r="AL5" s="65" t="s">
        <v>136</v>
      </c>
      <c r="AM5" s="148"/>
      <c r="AN5" s="65" t="s">
        <v>137</v>
      </c>
      <c r="AO5" s="65" t="s">
        <v>135</v>
      </c>
      <c r="AP5" s="65" t="s">
        <v>136</v>
      </c>
      <c r="AQ5" s="148"/>
      <c r="AR5" s="65" t="s">
        <v>137</v>
      </c>
      <c r="AS5" s="65" t="s">
        <v>135</v>
      </c>
      <c r="AT5" s="65" t="s">
        <v>136</v>
      </c>
      <c r="AU5" s="148"/>
      <c r="AV5" s="65" t="s">
        <v>137</v>
      </c>
      <c r="AW5" s="65" t="s">
        <v>135</v>
      </c>
      <c r="AX5" s="65" t="s">
        <v>136</v>
      </c>
      <c r="AY5" s="148"/>
      <c r="AZ5" s="65" t="s">
        <v>137</v>
      </c>
      <c r="BA5" s="65" t="s">
        <v>135</v>
      </c>
      <c r="BB5" s="65" t="s">
        <v>136</v>
      </c>
      <c r="BC5" s="6"/>
    </row>
    <row r="6" spans="1:55" ht="31.5">
      <c r="A6" s="22">
        <v>1</v>
      </c>
      <c r="B6" s="72" t="s">
        <v>168</v>
      </c>
      <c r="C6" s="53">
        <f>G6+K6+O6+S6+W6+AA6</f>
        <v>1</v>
      </c>
      <c r="D6" s="59">
        <f>SUM(H6+L6+P6+T6+X6+AB6)</f>
        <v>1</v>
      </c>
      <c r="E6" s="59">
        <f>I6+M6+Q6+U6+Y6+AC6</f>
        <v>0</v>
      </c>
      <c r="F6" s="59">
        <f>J6+N6+R6+V6+Z6+AD6</f>
        <v>0</v>
      </c>
      <c r="G6" s="59">
        <f>H6+I6+J6</f>
        <v>0</v>
      </c>
      <c r="H6" s="10"/>
      <c r="I6" s="10"/>
      <c r="J6" s="10"/>
      <c r="K6" s="59">
        <f>L6+M6+N6</f>
        <v>0</v>
      </c>
      <c r="L6" s="10"/>
      <c r="M6" s="10"/>
      <c r="N6" s="10"/>
      <c r="O6" s="59">
        <f>P6+Q6+R6</f>
        <v>0</v>
      </c>
      <c r="P6" s="10"/>
      <c r="Q6" s="10"/>
      <c r="R6" s="10"/>
      <c r="S6" s="59">
        <f>T6+U6+V6</f>
        <v>0</v>
      </c>
      <c r="T6" s="10"/>
      <c r="U6" s="10"/>
      <c r="V6" s="10"/>
      <c r="W6" s="59">
        <f>X6+Y6+Z6</f>
        <v>0</v>
      </c>
      <c r="X6" s="10"/>
      <c r="Y6" s="10"/>
      <c r="Z6" s="10"/>
      <c r="AA6" s="59">
        <f>AB6+AC6+AD6</f>
        <v>1</v>
      </c>
      <c r="AB6" s="10">
        <v>1</v>
      </c>
      <c r="AC6" s="10"/>
      <c r="AD6" s="10"/>
      <c r="AE6" s="53">
        <f>SUM(AI6+AM6+AQ6+AU6+AY6)</f>
        <v>0</v>
      </c>
      <c r="AF6" s="59">
        <f>SUM(AJ6+AN6+AR6+AV6+AZ6)</f>
        <v>0</v>
      </c>
      <c r="AG6" s="59">
        <f>SUM(AK6+AO6+AS6+AW6+BA6)</f>
        <v>0</v>
      </c>
      <c r="AH6" s="59">
        <f>SUM(AL6+AP6+AT6+AX6+BB6)</f>
        <v>0</v>
      </c>
      <c r="AI6" s="59">
        <f>AJ6+AK6+AL6</f>
        <v>0</v>
      </c>
      <c r="AJ6" s="10"/>
      <c r="AK6" s="10"/>
      <c r="AL6" s="10"/>
      <c r="AM6" s="59">
        <f>AN6+AO6+AP6</f>
        <v>0</v>
      </c>
      <c r="AN6" s="10"/>
      <c r="AO6" s="10"/>
      <c r="AP6" s="10"/>
      <c r="AQ6" s="59">
        <f>AR6+AS6+AT6</f>
        <v>0</v>
      </c>
      <c r="AR6" s="10"/>
      <c r="AS6" s="10"/>
      <c r="AT6" s="10"/>
      <c r="AU6" s="59">
        <f>AV6+AW6+AX6</f>
        <v>0</v>
      </c>
      <c r="AV6" s="10"/>
      <c r="AW6" s="10"/>
      <c r="AX6" s="10"/>
      <c r="AY6" s="59">
        <f>AZ6+BA6+BB6</f>
        <v>0</v>
      </c>
      <c r="AZ6" s="10"/>
      <c r="BA6" s="10"/>
      <c r="BB6" s="10"/>
      <c r="BC6" s="6"/>
    </row>
    <row r="7" spans="1:55" ht="31.5">
      <c r="A7" s="21">
        <v>2</v>
      </c>
      <c r="B7" s="72" t="s">
        <v>171</v>
      </c>
      <c r="C7" s="53">
        <f aca="true" t="shared" si="0" ref="C7:C27">G7+K7+O7+S7+W7+AA7</f>
        <v>1</v>
      </c>
      <c r="D7" s="59">
        <f aca="true" t="shared" si="1" ref="D7:D27">SUM(H7+L7+P7+T7+X7+AB7)</f>
        <v>1</v>
      </c>
      <c r="E7" s="59">
        <f aca="true" t="shared" si="2" ref="E7:E27">I7+M7+Q7+U7+Y7+AC7</f>
        <v>0</v>
      </c>
      <c r="F7" s="59">
        <f aca="true" t="shared" si="3" ref="F7:F27">J7+N7+R7+V7+Z7+AD7</f>
        <v>0</v>
      </c>
      <c r="G7" s="59">
        <f aca="true" t="shared" si="4" ref="G7:G27">H7+I7+J7</f>
        <v>0</v>
      </c>
      <c r="H7" s="10"/>
      <c r="I7" s="10"/>
      <c r="J7" s="10"/>
      <c r="K7" s="59">
        <f aca="true" t="shared" si="5" ref="K7:K27">L7+M7+N7</f>
        <v>0</v>
      </c>
      <c r="L7" s="10"/>
      <c r="M7" s="10"/>
      <c r="N7" s="10"/>
      <c r="O7" s="59">
        <f aca="true" t="shared" si="6" ref="O7:O27">P7+Q7+R7</f>
        <v>0</v>
      </c>
      <c r="P7" s="10"/>
      <c r="Q7" s="10"/>
      <c r="R7" s="10"/>
      <c r="S7" s="59">
        <f aca="true" t="shared" si="7" ref="S7:S27">T7+U7+V7</f>
        <v>0</v>
      </c>
      <c r="T7" s="10"/>
      <c r="U7" s="10"/>
      <c r="V7" s="10"/>
      <c r="W7" s="59">
        <f aca="true" t="shared" si="8" ref="W7:W27">X7+Y7+Z7</f>
        <v>1</v>
      </c>
      <c r="X7" s="10">
        <v>1</v>
      </c>
      <c r="Y7" s="10"/>
      <c r="Z7" s="10"/>
      <c r="AA7" s="59">
        <f aca="true" t="shared" si="9" ref="AA7:AA27">AB7+AC7+AD7</f>
        <v>0</v>
      </c>
      <c r="AB7" s="10"/>
      <c r="AC7" s="10"/>
      <c r="AD7" s="10"/>
      <c r="AE7" s="53">
        <f aca="true" t="shared" si="10" ref="AE7:AE27">SUM(AI7+AM7+AQ7+AU7+AY7)</f>
        <v>34</v>
      </c>
      <c r="AF7" s="59">
        <f aca="true" t="shared" si="11" ref="AF7:AF27">SUM(AJ7+AN7+AR7+AV7+AZ7)</f>
        <v>34</v>
      </c>
      <c r="AG7" s="59">
        <f aca="true" t="shared" si="12" ref="AG7:AG27">SUM(AK7+AO7+AS7+AW7+BA7)</f>
        <v>0</v>
      </c>
      <c r="AH7" s="59">
        <f aca="true" t="shared" si="13" ref="AH7:AH27">SUM(AL7+AP7+AT7+AX7+BB7)</f>
        <v>0</v>
      </c>
      <c r="AI7" s="59">
        <f aca="true" t="shared" si="14" ref="AI7:AI27">AJ7+AK7+AL7</f>
        <v>17</v>
      </c>
      <c r="AJ7" s="10">
        <v>17</v>
      </c>
      <c r="AK7" s="10"/>
      <c r="AL7" s="10"/>
      <c r="AM7" s="59">
        <f aca="true" t="shared" si="15" ref="AM7:AM27">AN7+AO7+AP7</f>
        <v>17</v>
      </c>
      <c r="AN7" s="10">
        <v>17</v>
      </c>
      <c r="AO7" s="10"/>
      <c r="AP7" s="10"/>
      <c r="AQ7" s="59">
        <f aca="true" t="shared" si="16" ref="AQ7:AQ27">AR7+AS7+AT7</f>
        <v>0</v>
      </c>
      <c r="AR7" s="10"/>
      <c r="AS7" s="10"/>
      <c r="AT7" s="10"/>
      <c r="AU7" s="59">
        <f aca="true" t="shared" si="17" ref="AU7:AU27">AV7+AW7+AX7</f>
        <v>0</v>
      </c>
      <c r="AV7" s="10"/>
      <c r="AW7" s="10"/>
      <c r="AX7" s="10"/>
      <c r="AY7" s="59">
        <f aca="true" t="shared" si="18" ref="AY7:AY27">AZ7+BA7+BB7</f>
        <v>0</v>
      </c>
      <c r="AZ7" s="10"/>
      <c r="BA7" s="10"/>
      <c r="BB7" s="10"/>
      <c r="BC7" s="6"/>
    </row>
    <row r="8" spans="1:55" ht="63">
      <c r="A8" s="21">
        <v>3</v>
      </c>
      <c r="B8" s="72" t="s">
        <v>172</v>
      </c>
      <c r="C8" s="53">
        <f t="shared" si="0"/>
        <v>8</v>
      </c>
      <c r="D8" s="59">
        <f t="shared" si="1"/>
        <v>0</v>
      </c>
      <c r="E8" s="59">
        <f t="shared" si="2"/>
        <v>8</v>
      </c>
      <c r="F8" s="59">
        <f t="shared" si="3"/>
        <v>0</v>
      </c>
      <c r="G8" s="59">
        <f t="shared" si="4"/>
        <v>0</v>
      </c>
      <c r="H8" s="10"/>
      <c r="I8" s="10"/>
      <c r="J8" s="10"/>
      <c r="K8" s="59">
        <f t="shared" si="5"/>
        <v>0</v>
      </c>
      <c r="L8" s="10"/>
      <c r="M8" s="10"/>
      <c r="N8" s="10"/>
      <c r="O8" s="59">
        <f t="shared" si="6"/>
        <v>3</v>
      </c>
      <c r="P8" s="10"/>
      <c r="Q8" s="10">
        <v>3</v>
      </c>
      <c r="R8" s="10"/>
      <c r="S8" s="59">
        <f t="shared" si="7"/>
        <v>1</v>
      </c>
      <c r="T8" s="10"/>
      <c r="U8" s="10">
        <v>1</v>
      </c>
      <c r="V8" s="10"/>
      <c r="W8" s="59">
        <f t="shared" si="8"/>
        <v>1</v>
      </c>
      <c r="X8" s="10"/>
      <c r="Y8" s="10">
        <v>1</v>
      </c>
      <c r="Z8" s="10"/>
      <c r="AA8" s="59">
        <f t="shared" si="9"/>
        <v>3</v>
      </c>
      <c r="AB8" s="10"/>
      <c r="AC8" s="10">
        <v>3</v>
      </c>
      <c r="AD8" s="10"/>
      <c r="AE8" s="53">
        <f t="shared" si="10"/>
        <v>173</v>
      </c>
      <c r="AF8" s="59">
        <f t="shared" si="11"/>
        <v>142</v>
      </c>
      <c r="AG8" s="59">
        <f t="shared" si="12"/>
        <v>31</v>
      </c>
      <c r="AH8" s="59">
        <f t="shared" si="13"/>
        <v>0</v>
      </c>
      <c r="AI8" s="59">
        <f t="shared" si="14"/>
        <v>121</v>
      </c>
      <c r="AJ8" s="10">
        <v>90</v>
      </c>
      <c r="AK8" s="10">
        <v>31</v>
      </c>
      <c r="AL8" s="10"/>
      <c r="AM8" s="59">
        <f t="shared" si="15"/>
        <v>52</v>
      </c>
      <c r="AN8" s="10">
        <v>52</v>
      </c>
      <c r="AO8" s="10"/>
      <c r="AP8" s="10"/>
      <c r="AQ8" s="59">
        <f t="shared" si="16"/>
        <v>0</v>
      </c>
      <c r="AR8" s="10"/>
      <c r="AS8" s="10"/>
      <c r="AT8" s="10"/>
      <c r="AU8" s="59">
        <f t="shared" si="17"/>
        <v>0</v>
      </c>
      <c r="AV8" s="10"/>
      <c r="AW8" s="10"/>
      <c r="AX8" s="10"/>
      <c r="AY8" s="59">
        <f t="shared" si="18"/>
        <v>0</v>
      </c>
      <c r="AZ8" s="10"/>
      <c r="BA8" s="10"/>
      <c r="BB8" s="10"/>
      <c r="BC8" s="6"/>
    </row>
    <row r="9" spans="1:55" ht="47.25">
      <c r="A9" s="22">
        <v>4</v>
      </c>
      <c r="B9" s="72" t="s">
        <v>153</v>
      </c>
      <c r="C9" s="53">
        <f t="shared" si="0"/>
        <v>3</v>
      </c>
      <c r="D9" s="59">
        <f t="shared" si="1"/>
        <v>3</v>
      </c>
      <c r="E9" s="59">
        <f t="shared" si="2"/>
        <v>0</v>
      </c>
      <c r="F9" s="59">
        <f t="shared" si="3"/>
        <v>0</v>
      </c>
      <c r="G9" s="59">
        <f t="shared" si="4"/>
        <v>0</v>
      </c>
      <c r="H9" s="10"/>
      <c r="I9" s="10"/>
      <c r="J9" s="10"/>
      <c r="K9" s="59">
        <f t="shared" si="5"/>
        <v>0</v>
      </c>
      <c r="L9" s="10"/>
      <c r="M9" s="10"/>
      <c r="N9" s="10"/>
      <c r="O9" s="59">
        <f t="shared" si="6"/>
        <v>1</v>
      </c>
      <c r="P9" s="10">
        <v>1</v>
      </c>
      <c r="Q9" s="10"/>
      <c r="R9" s="10"/>
      <c r="S9" s="59">
        <f t="shared" si="7"/>
        <v>0</v>
      </c>
      <c r="T9" s="10"/>
      <c r="U9" s="10"/>
      <c r="V9" s="10"/>
      <c r="W9" s="59">
        <f t="shared" si="8"/>
        <v>1</v>
      </c>
      <c r="X9" s="10">
        <v>1</v>
      </c>
      <c r="Y9" s="10"/>
      <c r="Z9" s="10"/>
      <c r="AA9" s="59">
        <f t="shared" si="9"/>
        <v>1</v>
      </c>
      <c r="AB9" s="10">
        <v>1</v>
      </c>
      <c r="AC9" s="10"/>
      <c r="AD9" s="10"/>
      <c r="AE9" s="53">
        <f t="shared" si="10"/>
        <v>17</v>
      </c>
      <c r="AF9" s="59">
        <f t="shared" si="11"/>
        <v>17</v>
      </c>
      <c r="AG9" s="59">
        <f t="shared" si="12"/>
        <v>0</v>
      </c>
      <c r="AH9" s="59">
        <f t="shared" si="13"/>
        <v>0</v>
      </c>
      <c r="AI9" s="59">
        <f t="shared" si="14"/>
        <v>12</v>
      </c>
      <c r="AJ9" s="10">
        <v>12</v>
      </c>
      <c r="AK9" s="10"/>
      <c r="AL9" s="10"/>
      <c r="AM9" s="59">
        <f t="shared" si="15"/>
        <v>5</v>
      </c>
      <c r="AN9" s="10">
        <v>5</v>
      </c>
      <c r="AO9" s="10"/>
      <c r="AP9" s="10"/>
      <c r="AQ9" s="59">
        <f t="shared" si="16"/>
        <v>0</v>
      </c>
      <c r="AR9" s="10"/>
      <c r="AS9" s="10"/>
      <c r="AT9" s="10"/>
      <c r="AU9" s="59">
        <f t="shared" si="17"/>
        <v>0</v>
      </c>
      <c r="AV9" s="10"/>
      <c r="AW9" s="10"/>
      <c r="AX9" s="10"/>
      <c r="AY9" s="59">
        <f t="shared" si="18"/>
        <v>0</v>
      </c>
      <c r="AZ9" s="10"/>
      <c r="BA9" s="10"/>
      <c r="BB9" s="10"/>
      <c r="BC9" s="6"/>
    </row>
    <row r="10" spans="1:55" ht="47.25">
      <c r="A10" s="22">
        <v>5</v>
      </c>
      <c r="B10" s="72" t="s">
        <v>169</v>
      </c>
      <c r="C10" s="53">
        <f t="shared" si="0"/>
        <v>14</v>
      </c>
      <c r="D10" s="59">
        <f t="shared" si="1"/>
        <v>5</v>
      </c>
      <c r="E10" s="59">
        <f t="shared" si="2"/>
        <v>9</v>
      </c>
      <c r="F10" s="59">
        <f t="shared" si="3"/>
        <v>0</v>
      </c>
      <c r="G10" s="59">
        <f t="shared" si="4"/>
        <v>9</v>
      </c>
      <c r="H10" s="10">
        <v>4</v>
      </c>
      <c r="I10" s="10">
        <v>5</v>
      </c>
      <c r="J10" s="10"/>
      <c r="K10" s="59">
        <f t="shared" si="5"/>
        <v>0</v>
      </c>
      <c r="L10" s="10"/>
      <c r="M10" s="10"/>
      <c r="N10" s="10"/>
      <c r="O10" s="59">
        <f t="shared" si="6"/>
        <v>0</v>
      </c>
      <c r="P10" s="10"/>
      <c r="Q10" s="10"/>
      <c r="R10" s="10"/>
      <c r="S10" s="59">
        <f t="shared" si="7"/>
        <v>0</v>
      </c>
      <c r="T10" s="66"/>
      <c r="U10" s="10"/>
      <c r="V10" s="10"/>
      <c r="W10" s="59">
        <f t="shared" si="8"/>
        <v>1</v>
      </c>
      <c r="X10" s="10"/>
      <c r="Y10" s="10">
        <v>1</v>
      </c>
      <c r="Z10" s="10"/>
      <c r="AA10" s="59">
        <f t="shared" si="9"/>
        <v>4</v>
      </c>
      <c r="AB10" s="10">
        <v>1</v>
      </c>
      <c r="AC10" s="10">
        <v>3</v>
      </c>
      <c r="AD10" s="10"/>
      <c r="AE10" s="53">
        <f t="shared" si="10"/>
        <v>356</v>
      </c>
      <c r="AF10" s="59">
        <f t="shared" si="11"/>
        <v>307</v>
      </c>
      <c r="AG10" s="59">
        <f t="shared" si="12"/>
        <v>49</v>
      </c>
      <c r="AH10" s="59">
        <f t="shared" si="13"/>
        <v>0</v>
      </c>
      <c r="AI10" s="59">
        <f t="shared" si="14"/>
        <v>38</v>
      </c>
      <c r="AJ10" s="10">
        <v>36</v>
      </c>
      <c r="AK10" s="10">
        <v>2</v>
      </c>
      <c r="AL10" s="10"/>
      <c r="AM10" s="59">
        <f t="shared" si="15"/>
        <v>39</v>
      </c>
      <c r="AN10" s="10">
        <v>37</v>
      </c>
      <c r="AO10" s="10">
        <v>2</v>
      </c>
      <c r="AP10" s="10"/>
      <c r="AQ10" s="59">
        <f t="shared" si="16"/>
        <v>21</v>
      </c>
      <c r="AR10" s="10">
        <v>19</v>
      </c>
      <c r="AS10" s="10">
        <v>2</v>
      </c>
      <c r="AT10" s="10"/>
      <c r="AU10" s="59">
        <f t="shared" si="17"/>
        <v>258</v>
      </c>
      <c r="AV10" s="10">
        <v>215</v>
      </c>
      <c r="AW10" s="10">
        <v>43</v>
      </c>
      <c r="AX10" s="10"/>
      <c r="AY10" s="59">
        <f t="shared" si="18"/>
        <v>0</v>
      </c>
      <c r="AZ10" s="10"/>
      <c r="BA10" s="10"/>
      <c r="BB10" s="10"/>
      <c r="BC10" s="6"/>
    </row>
    <row r="11" spans="1:55" ht="47.25">
      <c r="A11" s="21">
        <v>6</v>
      </c>
      <c r="B11" s="72" t="s">
        <v>173</v>
      </c>
      <c r="C11" s="53">
        <f t="shared" si="0"/>
        <v>5</v>
      </c>
      <c r="D11" s="59">
        <f t="shared" si="1"/>
        <v>5</v>
      </c>
      <c r="E11" s="59">
        <f t="shared" si="2"/>
        <v>0</v>
      </c>
      <c r="F11" s="59">
        <f t="shared" si="3"/>
        <v>0</v>
      </c>
      <c r="G11" s="59">
        <f t="shared" si="4"/>
        <v>0</v>
      </c>
      <c r="H11" s="10"/>
      <c r="I11" s="10"/>
      <c r="J11" s="10"/>
      <c r="K11" s="59">
        <f t="shared" si="5"/>
        <v>0</v>
      </c>
      <c r="L11" s="10"/>
      <c r="M11" s="10"/>
      <c r="N11" s="10"/>
      <c r="O11" s="59">
        <f t="shared" si="6"/>
        <v>2</v>
      </c>
      <c r="P11" s="10">
        <v>2</v>
      </c>
      <c r="Q11" s="10"/>
      <c r="R11" s="10"/>
      <c r="S11" s="59">
        <f t="shared" si="7"/>
        <v>0</v>
      </c>
      <c r="T11" s="10"/>
      <c r="U11" s="10"/>
      <c r="V11" s="10"/>
      <c r="W11" s="59">
        <f t="shared" si="8"/>
        <v>1</v>
      </c>
      <c r="X11" s="10">
        <v>1</v>
      </c>
      <c r="Y11" s="10"/>
      <c r="Z11" s="10"/>
      <c r="AA11" s="59">
        <f t="shared" si="9"/>
        <v>2</v>
      </c>
      <c r="AB11" s="10">
        <v>2</v>
      </c>
      <c r="AC11" s="10"/>
      <c r="AD11" s="10"/>
      <c r="AE11" s="53">
        <f t="shared" si="10"/>
        <v>461</v>
      </c>
      <c r="AF11" s="59">
        <f t="shared" si="11"/>
        <v>461</v>
      </c>
      <c r="AG11" s="59">
        <f t="shared" si="12"/>
        <v>0</v>
      </c>
      <c r="AH11" s="59">
        <f t="shared" si="13"/>
        <v>0</v>
      </c>
      <c r="AI11" s="59">
        <f t="shared" si="14"/>
        <v>232</v>
      </c>
      <c r="AJ11" s="10">
        <v>232</v>
      </c>
      <c r="AK11" s="10"/>
      <c r="AL11" s="10"/>
      <c r="AM11" s="59">
        <f t="shared" si="15"/>
        <v>227</v>
      </c>
      <c r="AN11" s="10">
        <v>227</v>
      </c>
      <c r="AO11" s="10"/>
      <c r="AP11" s="10"/>
      <c r="AQ11" s="59">
        <f t="shared" si="16"/>
        <v>0</v>
      </c>
      <c r="AR11" s="10"/>
      <c r="AS11" s="10"/>
      <c r="AT11" s="10"/>
      <c r="AU11" s="59">
        <f t="shared" si="17"/>
        <v>0</v>
      </c>
      <c r="AV11" s="10"/>
      <c r="AW11" s="10"/>
      <c r="AX11" s="10"/>
      <c r="AY11" s="59">
        <f t="shared" si="18"/>
        <v>2</v>
      </c>
      <c r="AZ11" s="10">
        <v>2</v>
      </c>
      <c r="BA11" s="10"/>
      <c r="BB11" s="10"/>
      <c r="BC11" s="6"/>
    </row>
    <row r="12" spans="1:55" ht="47.25">
      <c r="A12" s="21">
        <v>7</v>
      </c>
      <c r="B12" s="72" t="s">
        <v>170</v>
      </c>
      <c r="C12" s="53">
        <f t="shared" si="0"/>
        <v>0</v>
      </c>
      <c r="D12" s="59">
        <f t="shared" si="1"/>
        <v>0</v>
      </c>
      <c r="E12" s="59">
        <f t="shared" si="2"/>
        <v>0</v>
      </c>
      <c r="F12" s="59">
        <f t="shared" si="3"/>
        <v>0</v>
      </c>
      <c r="G12" s="59">
        <f t="shared" si="4"/>
        <v>0</v>
      </c>
      <c r="H12" s="10"/>
      <c r="I12" s="10"/>
      <c r="J12" s="10"/>
      <c r="K12" s="59">
        <f t="shared" si="5"/>
        <v>0</v>
      </c>
      <c r="L12" s="10"/>
      <c r="M12" s="10"/>
      <c r="N12" s="10"/>
      <c r="O12" s="59">
        <f t="shared" si="6"/>
        <v>0</v>
      </c>
      <c r="P12" s="10"/>
      <c r="Q12" s="10"/>
      <c r="R12" s="10"/>
      <c r="S12" s="59">
        <f t="shared" si="7"/>
        <v>0</v>
      </c>
      <c r="T12" s="10"/>
      <c r="U12" s="10"/>
      <c r="V12" s="10"/>
      <c r="W12" s="59">
        <f t="shared" si="8"/>
        <v>0</v>
      </c>
      <c r="X12" s="10"/>
      <c r="Y12" s="10"/>
      <c r="Z12" s="10"/>
      <c r="AA12" s="59">
        <f t="shared" si="9"/>
        <v>0</v>
      </c>
      <c r="AB12" s="10"/>
      <c r="AC12" s="10"/>
      <c r="AD12" s="10"/>
      <c r="AE12" s="53">
        <f t="shared" si="10"/>
        <v>8</v>
      </c>
      <c r="AF12" s="59">
        <f t="shared" si="11"/>
        <v>8</v>
      </c>
      <c r="AG12" s="59">
        <f t="shared" si="12"/>
        <v>0</v>
      </c>
      <c r="AH12" s="59">
        <f t="shared" si="13"/>
        <v>0</v>
      </c>
      <c r="AI12" s="59">
        <f t="shared" si="14"/>
        <v>8</v>
      </c>
      <c r="AJ12" s="10">
        <v>8</v>
      </c>
      <c r="AK12" s="10"/>
      <c r="AL12" s="10"/>
      <c r="AM12" s="59">
        <f t="shared" si="15"/>
        <v>0</v>
      </c>
      <c r="AN12" s="10"/>
      <c r="AO12" s="10"/>
      <c r="AP12" s="10"/>
      <c r="AQ12" s="59">
        <f t="shared" si="16"/>
        <v>0</v>
      </c>
      <c r="AR12" s="10"/>
      <c r="AS12" s="10"/>
      <c r="AT12" s="10"/>
      <c r="AU12" s="59">
        <f t="shared" si="17"/>
        <v>0</v>
      </c>
      <c r="AV12" s="10"/>
      <c r="AW12" s="10"/>
      <c r="AX12" s="10"/>
      <c r="AY12" s="59">
        <f t="shared" si="18"/>
        <v>0</v>
      </c>
      <c r="AZ12" s="10"/>
      <c r="BA12" s="10"/>
      <c r="BB12" s="10"/>
      <c r="BC12" s="6"/>
    </row>
    <row r="13" spans="1:55" ht="47.25">
      <c r="A13" s="22">
        <v>8</v>
      </c>
      <c r="B13" s="72" t="s">
        <v>154</v>
      </c>
      <c r="C13" s="53">
        <f t="shared" si="0"/>
        <v>0</v>
      </c>
      <c r="D13" s="59">
        <f t="shared" si="1"/>
        <v>0</v>
      </c>
      <c r="E13" s="59">
        <f t="shared" si="2"/>
        <v>0</v>
      </c>
      <c r="F13" s="59">
        <f t="shared" si="3"/>
        <v>0</v>
      </c>
      <c r="G13" s="59">
        <f t="shared" si="4"/>
        <v>0</v>
      </c>
      <c r="H13" s="10"/>
      <c r="I13" s="10"/>
      <c r="J13" s="10"/>
      <c r="K13" s="59">
        <f t="shared" si="5"/>
        <v>0</v>
      </c>
      <c r="L13" s="10"/>
      <c r="M13" s="10"/>
      <c r="N13" s="10"/>
      <c r="O13" s="59">
        <f t="shared" si="6"/>
        <v>0</v>
      </c>
      <c r="P13" s="10"/>
      <c r="Q13" s="10"/>
      <c r="R13" s="10"/>
      <c r="S13" s="59">
        <f t="shared" si="7"/>
        <v>0</v>
      </c>
      <c r="T13" s="10"/>
      <c r="U13" s="10"/>
      <c r="V13" s="10"/>
      <c r="W13" s="59">
        <f t="shared" si="8"/>
        <v>0</v>
      </c>
      <c r="X13" s="10"/>
      <c r="Y13" s="10"/>
      <c r="Z13" s="10"/>
      <c r="AA13" s="59">
        <f t="shared" si="9"/>
        <v>0</v>
      </c>
      <c r="AB13" s="10"/>
      <c r="AC13" s="10"/>
      <c r="AD13" s="10"/>
      <c r="AE13" s="53">
        <f t="shared" si="10"/>
        <v>0</v>
      </c>
      <c r="AF13" s="59">
        <f t="shared" si="11"/>
        <v>0</v>
      </c>
      <c r="AG13" s="59">
        <f t="shared" si="12"/>
        <v>0</v>
      </c>
      <c r="AH13" s="59">
        <f t="shared" si="13"/>
        <v>0</v>
      </c>
      <c r="AI13" s="59">
        <f t="shared" si="14"/>
        <v>0</v>
      </c>
      <c r="AJ13" s="10"/>
      <c r="AK13" s="10"/>
      <c r="AL13" s="10"/>
      <c r="AM13" s="59">
        <f t="shared" si="15"/>
        <v>0</v>
      </c>
      <c r="AN13" s="10"/>
      <c r="AO13" s="10"/>
      <c r="AP13" s="10"/>
      <c r="AQ13" s="59">
        <f t="shared" si="16"/>
        <v>0</v>
      </c>
      <c r="AR13" s="10"/>
      <c r="AS13" s="10"/>
      <c r="AT13" s="10"/>
      <c r="AU13" s="59">
        <f t="shared" si="17"/>
        <v>0</v>
      </c>
      <c r="AV13" s="10"/>
      <c r="AW13" s="10"/>
      <c r="AX13" s="10"/>
      <c r="AY13" s="59">
        <f t="shared" si="18"/>
        <v>0</v>
      </c>
      <c r="AZ13" s="10"/>
      <c r="BA13" s="10"/>
      <c r="BB13" s="10"/>
      <c r="BC13" s="6"/>
    </row>
    <row r="14" spans="1:55" ht="47.25">
      <c r="A14" s="22">
        <v>9</v>
      </c>
      <c r="B14" s="72" t="s">
        <v>174</v>
      </c>
      <c r="C14" s="53">
        <f t="shared" si="0"/>
        <v>46</v>
      </c>
      <c r="D14" s="59">
        <f t="shared" si="1"/>
        <v>45</v>
      </c>
      <c r="E14" s="59">
        <f t="shared" si="2"/>
        <v>1</v>
      </c>
      <c r="F14" s="59">
        <f t="shared" si="3"/>
        <v>0</v>
      </c>
      <c r="G14" s="59">
        <f t="shared" si="4"/>
        <v>7</v>
      </c>
      <c r="H14" s="10">
        <v>7</v>
      </c>
      <c r="I14" s="10"/>
      <c r="J14" s="10"/>
      <c r="K14" s="59">
        <f t="shared" si="5"/>
        <v>0</v>
      </c>
      <c r="L14" s="10"/>
      <c r="M14" s="10"/>
      <c r="N14" s="10"/>
      <c r="O14" s="59">
        <f t="shared" si="6"/>
        <v>29</v>
      </c>
      <c r="P14" s="10">
        <v>29</v>
      </c>
      <c r="Q14" s="10"/>
      <c r="R14" s="10"/>
      <c r="S14" s="59">
        <f t="shared" si="7"/>
        <v>0</v>
      </c>
      <c r="T14" s="10"/>
      <c r="U14" s="10"/>
      <c r="V14" s="10"/>
      <c r="W14" s="59">
        <f t="shared" si="8"/>
        <v>2</v>
      </c>
      <c r="X14" s="10">
        <v>1</v>
      </c>
      <c r="Y14" s="10">
        <v>1</v>
      </c>
      <c r="Z14" s="10"/>
      <c r="AA14" s="59">
        <f t="shared" si="9"/>
        <v>8</v>
      </c>
      <c r="AB14" s="10">
        <v>8</v>
      </c>
      <c r="AC14" s="10"/>
      <c r="AD14" s="10"/>
      <c r="AE14" s="53">
        <f t="shared" si="10"/>
        <v>3454</v>
      </c>
      <c r="AF14" s="59">
        <f t="shared" si="11"/>
        <v>3454</v>
      </c>
      <c r="AG14" s="59">
        <f t="shared" si="12"/>
        <v>0</v>
      </c>
      <c r="AH14" s="59">
        <f t="shared" si="13"/>
        <v>0</v>
      </c>
      <c r="AI14" s="59">
        <f t="shared" si="14"/>
        <v>1251</v>
      </c>
      <c r="AJ14" s="10">
        <v>1251</v>
      </c>
      <c r="AK14" s="10"/>
      <c r="AL14" s="10"/>
      <c r="AM14" s="59">
        <f t="shared" si="15"/>
        <v>989</v>
      </c>
      <c r="AN14" s="10">
        <v>989</v>
      </c>
      <c r="AO14" s="10"/>
      <c r="AP14" s="10"/>
      <c r="AQ14" s="59">
        <f t="shared" si="16"/>
        <v>83</v>
      </c>
      <c r="AR14" s="10">
        <v>83</v>
      </c>
      <c r="AS14" s="10"/>
      <c r="AT14" s="10"/>
      <c r="AU14" s="59">
        <f t="shared" si="17"/>
        <v>1129</v>
      </c>
      <c r="AV14" s="10">
        <v>1129</v>
      </c>
      <c r="AW14" s="10"/>
      <c r="AX14" s="10"/>
      <c r="AY14" s="59">
        <f t="shared" si="18"/>
        <v>2</v>
      </c>
      <c r="AZ14" s="10">
        <v>2</v>
      </c>
      <c r="BA14" s="10"/>
      <c r="BB14" s="10"/>
      <c r="BC14" s="6"/>
    </row>
    <row r="15" spans="1:55" ht="46.5" customHeight="1">
      <c r="A15" s="21">
        <v>10</v>
      </c>
      <c r="B15" s="72" t="s">
        <v>155</v>
      </c>
      <c r="C15" s="53">
        <f t="shared" si="0"/>
        <v>0</v>
      </c>
      <c r="D15" s="59">
        <f t="shared" si="1"/>
        <v>0</v>
      </c>
      <c r="E15" s="59">
        <f t="shared" si="2"/>
        <v>0</v>
      </c>
      <c r="F15" s="59">
        <f t="shared" si="3"/>
        <v>0</v>
      </c>
      <c r="G15" s="59">
        <f t="shared" si="4"/>
        <v>0</v>
      </c>
      <c r="H15" s="10"/>
      <c r="I15" s="10"/>
      <c r="J15" s="10"/>
      <c r="K15" s="59">
        <f t="shared" si="5"/>
        <v>0</v>
      </c>
      <c r="L15" s="10"/>
      <c r="M15" s="10"/>
      <c r="N15" s="10"/>
      <c r="O15" s="59">
        <f t="shared" si="6"/>
        <v>0</v>
      </c>
      <c r="P15" s="10"/>
      <c r="Q15" s="10"/>
      <c r="R15" s="10"/>
      <c r="S15" s="59">
        <f t="shared" si="7"/>
        <v>0</v>
      </c>
      <c r="T15" s="10"/>
      <c r="U15" s="10"/>
      <c r="V15" s="10"/>
      <c r="W15" s="59">
        <f t="shared" si="8"/>
        <v>0</v>
      </c>
      <c r="X15" s="10"/>
      <c r="Y15" s="10"/>
      <c r="Z15" s="10"/>
      <c r="AA15" s="59">
        <f t="shared" si="9"/>
        <v>0</v>
      </c>
      <c r="AB15" s="10"/>
      <c r="AC15" s="10"/>
      <c r="AD15" s="10"/>
      <c r="AE15" s="53">
        <f t="shared" si="10"/>
        <v>26</v>
      </c>
      <c r="AF15" s="59">
        <f t="shared" si="11"/>
        <v>26</v>
      </c>
      <c r="AG15" s="59">
        <f t="shared" si="12"/>
        <v>0</v>
      </c>
      <c r="AH15" s="59">
        <f t="shared" si="13"/>
        <v>0</v>
      </c>
      <c r="AI15" s="59">
        <f t="shared" si="14"/>
        <v>26</v>
      </c>
      <c r="AJ15" s="10">
        <v>26</v>
      </c>
      <c r="AK15" s="10"/>
      <c r="AL15" s="10"/>
      <c r="AM15" s="59">
        <f t="shared" si="15"/>
        <v>0</v>
      </c>
      <c r="AN15" s="10"/>
      <c r="AO15" s="10"/>
      <c r="AP15" s="10"/>
      <c r="AQ15" s="59">
        <f t="shared" si="16"/>
        <v>0</v>
      </c>
      <c r="AR15" s="10"/>
      <c r="AS15" s="10"/>
      <c r="AT15" s="10"/>
      <c r="AU15" s="59">
        <f t="shared" si="17"/>
        <v>0</v>
      </c>
      <c r="AV15" s="10"/>
      <c r="AW15" s="10"/>
      <c r="AX15" s="10"/>
      <c r="AY15" s="59">
        <f t="shared" si="18"/>
        <v>0</v>
      </c>
      <c r="AZ15" s="10"/>
      <c r="BA15" s="10"/>
      <c r="BB15" s="10"/>
      <c r="BC15" s="6"/>
    </row>
    <row r="16" spans="1:55" ht="63">
      <c r="A16" s="21">
        <v>11</v>
      </c>
      <c r="B16" s="72" t="s">
        <v>156</v>
      </c>
      <c r="C16" s="53">
        <f t="shared" si="0"/>
        <v>2</v>
      </c>
      <c r="D16" s="59">
        <f t="shared" si="1"/>
        <v>2</v>
      </c>
      <c r="E16" s="59">
        <f t="shared" si="2"/>
        <v>0</v>
      </c>
      <c r="F16" s="59">
        <f t="shared" si="3"/>
        <v>0</v>
      </c>
      <c r="G16" s="59">
        <f t="shared" si="4"/>
        <v>0</v>
      </c>
      <c r="H16" s="10"/>
      <c r="I16" s="10"/>
      <c r="J16" s="10"/>
      <c r="K16" s="59">
        <f t="shared" si="5"/>
        <v>0</v>
      </c>
      <c r="L16" s="10"/>
      <c r="M16" s="10"/>
      <c r="N16" s="10"/>
      <c r="O16" s="59">
        <f t="shared" si="6"/>
        <v>0</v>
      </c>
      <c r="P16" s="10"/>
      <c r="Q16" s="10"/>
      <c r="R16" s="10"/>
      <c r="S16" s="59">
        <f t="shared" si="7"/>
        <v>0</v>
      </c>
      <c r="T16" s="10"/>
      <c r="U16" s="10"/>
      <c r="V16" s="10"/>
      <c r="W16" s="59">
        <f t="shared" si="8"/>
        <v>1</v>
      </c>
      <c r="X16" s="10">
        <v>1</v>
      </c>
      <c r="Y16" s="10"/>
      <c r="Z16" s="10"/>
      <c r="AA16" s="59">
        <f t="shared" si="9"/>
        <v>1</v>
      </c>
      <c r="AB16" s="10">
        <v>1</v>
      </c>
      <c r="AC16" s="10"/>
      <c r="AD16" s="10"/>
      <c r="AE16" s="53">
        <f t="shared" si="10"/>
        <v>6</v>
      </c>
      <c r="AF16" s="59">
        <f t="shared" si="11"/>
        <v>6</v>
      </c>
      <c r="AG16" s="59">
        <f t="shared" si="12"/>
        <v>0</v>
      </c>
      <c r="AH16" s="59">
        <f t="shared" si="13"/>
        <v>0</v>
      </c>
      <c r="AI16" s="59">
        <f t="shared" si="14"/>
        <v>0</v>
      </c>
      <c r="AJ16" s="10"/>
      <c r="AK16" s="10"/>
      <c r="AL16" s="10"/>
      <c r="AM16" s="59">
        <f t="shared" si="15"/>
        <v>6</v>
      </c>
      <c r="AN16" s="10">
        <v>6</v>
      </c>
      <c r="AO16" s="10"/>
      <c r="AP16" s="10"/>
      <c r="AQ16" s="59">
        <f t="shared" si="16"/>
        <v>0</v>
      </c>
      <c r="AR16" s="10"/>
      <c r="AS16" s="10"/>
      <c r="AT16" s="10"/>
      <c r="AU16" s="59">
        <f t="shared" si="17"/>
        <v>0</v>
      </c>
      <c r="AV16" s="10"/>
      <c r="AW16" s="10"/>
      <c r="AX16" s="10"/>
      <c r="AY16" s="59">
        <f t="shared" si="18"/>
        <v>0</v>
      </c>
      <c r="AZ16" s="10"/>
      <c r="BA16" s="10"/>
      <c r="BB16" s="10"/>
      <c r="BC16" s="6"/>
    </row>
    <row r="17" spans="1:55" ht="47.25">
      <c r="A17" s="22">
        <v>12</v>
      </c>
      <c r="B17" s="72" t="s">
        <v>157</v>
      </c>
      <c r="C17" s="53">
        <f t="shared" si="0"/>
        <v>2</v>
      </c>
      <c r="D17" s="59">
        <f t="shared" si="1"/>
        <v>0</v>
      </c>
      <c r="E17" s="59">
        <f t="shared" si="2"/>
        <v>0</v>
      </c>
      <c r="F17" s="59">
        <f t="shared" si="3"/>
        <v>2</v>
      </c>
      <c r="G17" s="59">
        <f t="shared" si="4"/>
        <v>0</v>
      </c>
      <c r="H17" s="10"/>
      <c r="I17" s="10"/>
      <c r="J17" s="10"/>
      <c r="K17" s="59">
        <f t="shared" si="5"/>
        <v>0</v>
      </c>
      <c r="L17" s="10"/>
      <c r="M17" s="10"/>
      <c r="N17" s="10"/>
      <c r="O17" s="59">
        <f t="shared" si="6"/>
        <v>0</v>
      </c>
      <c r="P17" s="10"/>
      <c r="Q17" s="10"/>
      <c r="R17" s="10"/>
      <c r="S17" s="59">
        <f t="shared" si="7"/>
        <v>0</v>
      </c>
      <c r="T17" s="10"/>
      <c r="U17" s="10"/>
      <c r="V17" s="10"/>
      <c r="W17" s="59">
        <f t="shared" si="8"/>
        <v>0</v>
      </c>
      <c r="X17" s="10"/>
      <c r="Y17" s="10"/>
      <c r="Z17" s="10"/>
      <c r="AA17" s="59">
        <f t="shared" si="9"/>
        <v>2</v>
      </c>
      <c r="AB17" s="10"/>
      <c r="AC17" s="10"/>
      <c r="AD17" s="10">
        <v>2</v>
      </c>
      <c r="AE17" s="53">
        <f t="shared" si="10"/>
        <v>0</v>
      </c>
      <c r="AF17" s="59">
        <f t="shared" si="11"/>
        <v>0</v>
      </c>
      <c r="AG17" s="59">
        <f t="shared" si="12"/>
        <v>0</v>
      </c>
      <c r="AH17" s="59">
        <f t="shared" si="13"/>
        <v>0</v>
      </c>
      <c r="AI17" s="59">
        <f t="shared" si="14"/>
        <v>0</v>
      </c>
      <c r="AJ17" s="10"/>
      <c r="AK17" s="10"/>
      <c r="AL17" s="10"/>
      <c r="AM17" s="59">
        <f t="shared" si="15"/>
        <v>0</v>
      </c>
      <c r="AN17" s="10"/>
      <c r="AO17" s="10"/>
      <c r="AP17" s="10"/>
      <c r="AQ17" s="59">
        <f t="shared" si="16"/>
        <v>0</v>
      </c>
      <c r="AR17" s="10"/>
      <c r="AS17" s="10"/>
      <c r="AT17" s="10"/>
      <c r="AU17" s="59">
        <f t="shared" si="17"/>
        <v>0</v>
      </c>
      <c r="AV17" s="10"/>
      <c r="AW17" s="10"/>
      <c r="AX17" s="10"/>
      <c r="AY17" s="59">
        <f t="shared" si="18"/>
        <v>0</v>
      </c>
      <c r="AZ17" s="10"/>
      <c r="BA17" s="10"/>
      <c r="BB17" s="10"/>
      <c r="BC17" s="6"/>
    </row>
    <row r="18" spans="1:55" ht="63">
      <c r="A18" s="22">
        <v>13</v>
      </c>
      <c r="B18" s="72" t="s">
        <v>158</v>
      </c>
      <c r="C18" s="53">
        <f t="shared" si="0"/>
        <v>52</v>
      </c>
      <c r="D18" s="59">
        <f t="shared" si="1"/>
        <v>49</v>
      </c>
      <c r="E18" s="59">
        <f t="shared" si="2"/>
        <v>3</v>
      </c>
      <c r="F18" s="59">
        <f t="shared" si="3"/>
        <v>0</v>
      </c>
      <c r="G18" s="59">
        <f t="shared" si="4"/>
        <v>4</v>
      </c>
      <c r="H18" s="10">
        <v>4</v>
      </c>
      <c r="I18" s="10"/>
      <c r="J18" s="10"/>
      <c r="K18" s="59">
        <f t="shared" si="5"/>
        <v>22</v>
      </c>
      <c r="L18" s="10">
        <v>22</v>
      </c>
      <c r="M18" s="10"/>
      <c r="N18" s="10"/>
      <c r="O18" s="59">
        <f t="shared" si="6"/>
        <v>0</v>
      </c>
      <c r="P18" s="10"/>
      <c r="Q18" s="10"/>
      <c r="R18" s="10"/>
      <c r="S18" s="59">
        <f t="shared" si="7"/>
        <v>0</v>
      </c>
      <c r="T18" s="10"/>
      <c r="U18" s="10"/>
      <c r="V18" s="10"/>
      <c r="W18" s="59">
        <f t="shared" si="8"/>
        <v>0</v>
      </c>
      <c r="X18" s="10"/>
      <c r="Y18" s="10"/>
      <c r="Z18" s="10"/>
      <c r="AA18" s="59">
        <f t="shared" si="9"/>
        <v>26</v>
      </c>
      <c r="AB18" s="10">
        <v>23</v>
      </c>
      <c r="AC18" s="10">
        <v>3</v>
      </c>
      <c r="AD18" s="10"/>
      <c r="AE18" s="53">
        <f t="shared" si="10"/>
        <v>215</v>
      </c>
      <c r="AF18" s="59">
        <f t="shared" si="11"/>
        <v>177</v>
      </c>
      <c r="AG18" s="59">
        <f t="shared" si="12"/>
        <v>38</v>
      </c>
      <c r="AH18" s="59">
        <f t="shared" si="13"/>
        <v>0</v>
      </c>
      <c r="AI18" s="59">
        <f t="shared" si="14"/>
        <v>3</v>
      </c>
      <c r="AJ18" s="10">
        <v>2</v>
      </c>
      <c r="AK18" s="10">
        <v>1</v>
      </c>
      <c r="AL18" s="10"/>
      <c r="AM18" s="59">
        <f t="shared" si="15"/>
        <v>1</v>
      </c>
      <c r="AN18" s="10">
        <v>1</v>
      </c>
      <c r="AO18" s="10"/>
      <c r="AP18" s="10"/>
      <c r="AQ18" s="59">
        <f t="shared" si="16"/>
        <v>127</v>
      </c>
      <c r="AR18" s="10">
        <v>90</v>
      </c>
      <c r="AS18" s="10">
        <v>37</v>
      </c>
      <c r="AT18" s="10"/>
      <c r="AU18" s="59">
        <f t="shared" si="17"/>
        <v>84</v>
      </c>
      <c r="AV18" s="10">
        <v>84</v>
      </c>
      <c r="AW18" s="10"/>
      <c r="AX18" s="10"/>
      <c r="AY18" s="59">
        <f t="shared" si="18"/>
        <v>0</v>
      </c>
      <c r="AZ18" s="10"/>
      <c r="BA18" s="10"/>
      <c r="BB18" s="10"/>
      <c r="BC18" s="6"/>
    </row>
    <row r="19" spans="1:55" ht="31.5">
      <c r="A19" s="21">
        <v>14</v>
      </c>
      <c r="B19" s="72" t="s">
        <v>159</v>
      </c>
      <c r="C19" s="53">
        <f t="shared" si="0"/>
        <v>1</v>
      </c>
      <c r="D19" s="59">
        <f t="shared" si="1"/>
        <v>0</v>
      </c>
      <c r="E19" s="59">
        <f t="shared" si="2"/>
        <v>1</v>
      </c>
      <c r="F19" s="59">
        <f t="shared" si="3"/>
        <v>0</v>
      </c>
      <c r="G19" s="59">
        <f t="shared" si="4"/>
        <v>0</v>
      </c>
      <c r="H19" s="10"/>
      <c r="I19" s="10"/>
      <c r="J19" s="10"/>
      <c r="K19" s="59">
        <f t="shared" si="5"/>
        <v>1</v>
      </c>
      <c r="L19" s="10"/>
      <c r="M19" s="10">
        <v>1</v>
      </c>
      <c r="N19" s="10"/>
      <c r="O19" s="59">
        <f t="shared" si="6"/>
        <v>0</v>
      </c>
      <c r="P19" s="10"/>
      <c r="Q19" s="10"/>
      <c r="R19" s="10"/>
      <c r="S19" s="59">
        <f t="shared" si="7"/>
        <v>0</v>
      </c>
      <c r="T19" s="10"/>
      <c r="U19" s="10"/>
      <c r="V19" s="10"/>
      <c r="W19" s="59">
        <f t="shared" si="8"/>
        <v>0</v>
      </c>
      <c r="X19" s="10"/>
      <c r="Y19" s="10"/>
      <c r="Z19" s="10"/>
      <c r="AA19" s="59">
        <f t="shared" si="9"/>
        <v>0</v>
      </c>
      <c r="AB19" s="10"/>
      <c r="AC19" s="10"/>
      <c r="AD19" s="10"/>
      <c r="AE19" s="53">
        <f t="shared" si="10"/>
        <v>0</v>
      </c>
      <c r="AF19" s="59">
        <f t="shared" si="11"/>
        <v>0</v>
      </c>
      <c r="AG19" s="59">
        <f t="shared" si="12"/>
        <v>0</v>
      </c>
      <c r="AH19" s="59">
        <f t="shared" si="13"/>
        <v>0</v>
      </c>
      <c r="AI19" s="59">
        <f t="shared" si="14"/>
        <v>0</v>
      </c>
      <c r="AJ19" s="10"/>
      <c r="AK19" s="10"/>
      <c r="AL19" s="10"/>
      <c r="AM19" s="59">
        <f t="shared" si="15"/>
        <v>0</v>
      </c>
      <c r="AN19" s="10"/>
      <c r="AO19" s="10"/>
      <c r="AP19" s="10"/>
      <c r="AQ19" s="59">
        <f t="shared" si="16"/>
        <v>0</v>
      </c>
      <c r="AR19" s="10"/>
      <c r="AS19" s="10"/>
      <c r="AT19" s="10"/>
      <c r="AU19" s="59">
        <f t="shared" si="17"/>
        <v>0</v>
      </c>
      <c r="AV19" s="10"/>
      <c r="AW19" s="10"/>
      <c r="AX19" s="10"/>
      <c r="AY19" s="59">
        <f t="shared" si="18"/>
        <v>0</v>
      </c>
      <c r="AZ19" s="10"/>
      <c r="BA19" s="10"/>
      <c r="BB19" s="10"/>
      <c r="BC19" s="6"/>
    </row>
    <row r="20" spans="1:55" ht="31.5">
      <c r="A20" s="21">
        <v>15</v>
      </c>
      <c r="B20" s="72" t="s">
        <v>160</v>
      </c>
      <c r="C20" s="53">
        <f t="shared" si="0"/>
        <v>1</v>
      </c>
      <c r="D20" s="59">
        <f t="shared" si="1"/>
        <v>1</v>
      </c>
      <c r="E20" s="59">
        <f t="shared" si="2"/>
        <v>0</v>
      </c>
      <c r="F20" s="59">
        <f t="shared" si="3"/>
        <v>0</v>
      </c>
      <c r="G20" s="59">
        <f t="shared" si="4"/>
        <v>1</v>
      </c>
      <c r="H20" s="10">
        <v>1</v>
      </c>
      <c r="I20" s="10"/>
      <c r="J20" s="10"/>
      <c r="K20" s="59">
        <f t="shared" si="5"/>
        <v>0</v>
      </c>
      <c r="L20" s="10"/>
      <c r="M20" s="10"/>
      <c r="N20" s="10"/>
      <c r="O20" s="59">
        <f t="shared" si="6"/>
        <v>0</v>
      </c>
      <c r="P20" s="10"/>
      <c r="Q20" s="10"/>
      <c r="R20" s="10"/>
      <c r="S20" s="59">
        <f t="shared" si="7"/>
        <v>0</v>
      </c>
      <c r="T20" s="10"/>
      <c r="U20" s="10"/>
      <c r="V20" s="10"/>
      <c r="W20" s="59">
        <f t="shared" si="8"/>
        <v>0</v>
      </c>
      <c r="X20" s="10"/>
      <c r="Y20" s="10"/>
      <c r="Z20" s="10"/>
      <c r="AA20" s="59">
        <f t="shared" si="9"/>
        <v>0</v>
      </c>
      <c r="AB20" s="10"/>
      <c r="AC20" s="10"/>
      <c r="AD20" s="10"/>
      <c r="AE20" s="53">
        <f t="shared" si="10"/>
        <v>0</v>
      </c>
      <c r="AF20" s="59">
        <f t="shared" si="11"/>
        <v>0</v>
      </c>
      <c r="AG20" s="59">
        <f t="shared" si="12"/>
        <v>0</v>
      </c>
      <c r="AH20" s="59">
        <f t="shared" si="13"/>
        <v>0</v>
      </c>
      <c r="AI20" s="59">
        <f t="shared" si="14"/>
        <v>0</v>
      </c>
      <c r="AJ20" s="10"/>
      <c r="AK20" s="10"/>
      <c r="AL20" s="10"/>
      <c r="AM20" s="59">
        <f t="shared" si="15"/>
        <v>0</v>
      </c>
      <c r="AN20" s="10"/>
      <c r="AO20" s="10"/>
      <c r="AP20" s="10"/>
      <c r="AQ20" s="59">
        <f t="shared" si="16"/>
        <v>0</v>
      </c>
      <c r="AR20" s="10"/>
      <c r="AS20" s="10"/>
      <c r="AT20" s="10"/>
      <c r="AU20" s="59">
        <f t="shared" si="17"/>
        <v>0</v>
      </c>
      <c r="AV20" s="10"/>
      <c r="AW20" s="10"/>
      <c r="AX20" s="10"/>
      <c r="AY20" s="59">
        <f t="shared" si="18"/>
        <v>0</v>
      </c>
      <c r="AZ20" s="10"/>
      <c r="BA20" s="10"/>
      <c r="BB20" s="10"/>
      <c r="BC20" s="6"/>
    </row>
    <row r="21" spans="1:55" ht="31.5">
      <c r="A21" s="22">
        <v>16</v>
      </c>
      <c r="B21" s="72" t="s">
        <v>161</v>
      </c>
      <c r="C21" s="53">
        <f t="shared" si="0"/>
        <v>9</v>
      </c>
      <c r="D21" s="59">
        <f t="shared" si="1"/>
        <v>9</v>
      </c>
      <c r="E21" s="59">
        <f t="shared" si="2"/>
        <v>0</v>
      </c>
      <c r="F21" s="59">
        <f t="shared" si="3"/>
        <v>0</v>
      </c>
      <c r="G21" s="59">
        <f t="shared" si="4"/>
        <v>6</v>
      </c>
      <c r="H21" s="10">
        <v>6</v>
      </c>
      <c r="I21" s="10"/>
      <c r="J21" s="10"/>
      <c r="K21" s="59">
        <f t="shared" si="5"/>
        <v>0</v>
      </c>
      <c r="L21" s="10"/>
      <c r="M21" s="10"/>
      <c r="N21" s="10"/>
      <c r="O21" s="59">
        <f t="shared" si="6"/>
        <v>0</v>
      </c>
      <c r="P21" s="10"/>
      <c r="Q21" s="10"/>
      <c r="R21" s="10"/>
      <c r="S21" s="59">
        <f t="shared" si="7"/>
        <v>0</v>
      </c>
      <c r="T21" s="10"/>
      <c r="U21" s="10"/>
      <c r="V21" s="10"/>
      <c r="W21" s="59">
        <f t="shared" si="8"/>
        <v>0</v>
      </c>
      <c r="X21" s="10"/>
      <c r="Y21" s="10"/>
      <c r="Z21" s="10"/>
      <c r="AA21" s="59">
        <f t="shared" si="9"/>
        <v>3</v>
      </c>
      <c r="AB21" s="10">
        <v>3</v>
      </c>
      <c r="AC21" s="10"/>
      <c r="AD21" s="10"/>
      <c r="AE21" s="53">
        <f t="shared" si="10"/>
        <v>12</v>
      </c>
      <c r="AF21" s="59">
        <f t="shared" si="11"/>
        <v>12</v>
      </c>
      <c r="AG21" s="59">
        <f t="shared" si="12"/>
        <v>0</v>
      </c>
      <c r="AH21" s="59">
        <f t="shared" si="13"/>
        <v>0</v>
      </c>
      <c r="AI21" s="59">
        <f t="shared" si="14"/>
        <v>2</v>
      </c>
      <c r="AJ21" s="10">
        <v>2</v>
      </c>
      <c r="AK21" s="10"/>
      <c r="AL21" s="10"/>
      <c r="AM21" s="59">
        <f t="shared" si="15"/>
        <v>2</v>
      </c>
      <c r="AN21" s="10">
        <v>2</v>
      </c>
      <c r="AO21" s="10"/>
      <c r="AP21" s="10"/>
      <c r="AQ21" s="59">
        <f t="shared" si="16"/>
        <v>8</v>
      </c>
      <c r="AR21" s="10">
        <v>8</v>
      </c>
      <c r="AS21" s="10"/>
      <c r="AT21" s="10"/>
      <c r="AU21" s="59">
        <f t="shared" si="17"/>
        <v>0</v>
      </c>
      <c r="AV21" s="10"/>
      <c r="AW21" s="10"/>
      <c r="AX21" s="10"/>
      <c r="AY21" s="59">
        <f t="shared" si="18"/>
        <v>0</v>
      </c>
      <c r="AZ21" s="10"/>
      <c r="BA21" s="10"/>
      <c r="BB21" s="10"/>
      <c r="BC21" s="6"/>
    </row>
    <row r="22" spans="1:55" ht="31.5">
      <c r="A22" s="22">
        <v>17</v>
      </c>
      <c r="B22" s="72" t="s">
        <v>162</v>
      </c>
      <c r="C22" s="53">
        <f t="shared" si="0"/>
        <v>1</v>
      </c>
      <c r="D22" s="59">
        <f t="shared" si="1"/>
        <v>1</v>
      </c>
      <c r="E22" s="59">
        <f t="shared" si="2"/>
        <v>0</v>
      </c>
      <c r="F22" s="59">
        <f t="shared" si="3"/>
        <v>0</v>
      </c>
      <c r="G22" s="59">
        <f t="shared" si="4"/>
        <v>0</v>
      </c>
      <c r="H22" s="10"/>
      <c r="I22" s="10"/>
      <c r="J22" s="10"/>
      <c r="K22" s="59">
        <f t="shared" si="5"/>
        <v>0</v>
      </c>
      <c r="L22" s="10"/>
      <c r="M22" s="10"/>
      <c r="N22" s="10"/>
      <c r="O22" s="59">
        <f t="shared" si="6"/>
        <v>0</v>
      </c>
      <c r="P22" s="10"/>
      <c r="Q22" s="10"/>
      <c r="R22" s="10"/>
      <c r="S22" s="59">
        <f t="shared" si="7"/>
        <v>0</v>
      </c>
      <c r="T22" s="10"/>
      <c r="U22" s="10"/>
      <c r="V22" s="10"/>
      <c r="W22" s="59">
        <f t="shared" si="8"/>
        <v>0</v>
      </c>
      <c r="X22" s="10"/>
      <c r="Y22" s="10"/>
      <c r="Z22" s="10"/>
      <c r="AA22" s="59">
        <f t="shared" si="9"/>
        <v>1</v>
      </c>
      <c r="AB22" s="10">
        <v>1</v>
      </c>
      <c r="AC22" s="10"/>
      <c r="AD22" s="10"/>
      <c r="AE22" s="53">
        <f t="shared" si="10"/>
        <v>0</v>
      </c>
      <c r="AF22" s="59">
        <f t="shared" si="11"/>
        <v>0</v>
      </c>
      <c r="AG22" s="59">
        <f t="shared" si="12"/>
        <v>0</v>
      </c>
      <c r="AH22" s="59">
        <f t="shared" si="13"/>
        <v>0</v>
      </c>
      <c r="AI22" s="59">
        <f t="shared" si="14"/>
        <v>0</v>
      </c>
      <c r="AJ22" s="10"/>
      <c r="AK22" s="10"/>
      <c r="AL22" s="10"/>
      <c r="AM22" s="59">
        <f t="shared" si="15"/>
        <v>0</v>
      </c>
      <c r="AN22" s="10"/>
      <c r="AO22" s="10"/>
      <c r="AP22" s="10"/>
      <c r="AQ22" s="59">
        <f t="shared" si="16"/>
        <v>0</v>
      </c>
      <c r="AR22" s="10"/>
      <c r="AS22" s="10"/>
      <c r="AT22" s="10"/>
      <c r="AU22" s="59">
        <f t="shared" si="17"/>
        <v>0</v>
      </c>
      <c r="AV22" s="10"/>
      <c r="AW22" s="10"/>
      <c r="AX22" s="10"/>
      <c r="AY22" s="59">
        <f t="shared" si="18"/>
        <v>0</v>
      </c>
      <c r="AZ22" s="10"/>
      <c r="BA22" s="10"/>
      <c r="BB22" s="10"/>
      <c r="BC22" s="6"/>
    </row>
    <row r="23" spans="1:55" ht="31.5">
      <c r="A23" s="21">
        <v>18</v>
      </c>
      <c r="B23" s="72" t="s">
        <v>163</v>
      </c>
      <c r="C23" s="53">
        <f t="shared" si="0"/>
        <v>17</v>
      </c>
      <c r="D23" s="59">
        <f t="shared" si="1"/>
        <v>12</v>
      </c>
      <c r="E23" s="59">
        <f t="shared" si="2"/>
        <v>5</v>
      </c>
      <c r="F23" s="59">
        <f t="shared" si="3"/>
        <v>0</v>
      </c>
      <c r="G23" s="59">
        <f t="shared" si="4"/>
        <v>8</v>
      </c>
      <c r="H23" s="10">
        <v>6</v>
      </c>
      <c r="I23" s="10">
        <v>2</v>
      </c>
      <c r="J23" s="10"/>
      <c r="K23" s="59">
        <f t="shared" si="5"/>
        <v>0</v>
      </c>
      <c r="L23" s="10"/>
      <c r="M23" s="10"/>
      <c r="N23" s="10"/>
      <c r="O23" s="59">
        <f t="shared" si="6"/>
        <v>0</v>
      </c>
      <c r="P23" s="10"/>
      <c r="Q23" s="10"/>
      <c r="R23" s="10"/>
      <c r="S23" s="59">
        <f t="shared" si="7"/>
        <v>0</v>
      </c>
      <c r="T23" s="10"/>
      <c r="U23" s="10"/>
      <c r="V23" s="10"/>
      <c r="W23" s="59">
        <f t="shared" si="8"/>
        <v>0</v>
      </c>
      <c r="X23" s="10"/>
      <c r="Y23" s="10"/>
      <c r="Z23" s="10"/>
      <c r="AA23" s="59">
        <f t="shared" si="9"/>
        <v>9</v>
      </c>
      <c r="AB23" s="10">
        <v>6</v>
      </c>
      <c r="AC23" s="10">
        <v>3</v>
      </c>
      <c r="AD23" s="10"/>
      <c r="AE23" s="53">
        <f t="shared" si="10"/>
        <v>6</v>
      </c>
      <c r="AF23" s="59">
        <f t="shared" si="11"/>
        <v>5</v>
      </c>
      <c r="AG23" s="59">
        <f t="shared" si="12"/>
        <v>1</v>
      </c>
      <c r="AH23" s="59">
        <f t="shared" si="13"/>
        <v>0</v>
      </c>
      <c r="AI23" s="59">
        <f t="shared" si="14"/>
        <v>5</v>
      </c>
      <c r="AJ23" s="10">
        <v>5</v>
      </c>
      <c r="AK23" s="10"/>
      <c r="AL23" s="10"/>
      <c r="AM23" s="59">
        <f t="shared" si="15"/>
        <v>0</v>
      </c>
      <c r="AN23" s="10"/>
      <c r="AO23" s="10"/>
      <c r="AP23" s="10"/>
      <c r="AQ23" s="59">
        <f t="shared" si="16"/>
        <v>1</v>
      </c>
      <c r="AR23" s="10"/>
      <c r="AS23" s="10">
        <v>1</v>
      </c>
      <c r="AT23" s="10"/>
      <c r="AU23" s="59">
        <f t="shared" si="17"/>
        <v>0</v>
      </c>
      <c r="AV23" s="10"/>
      <c r="AW23" s="10"/>
      <c r="AX23" s="10"/>
      <c r="AY23" s="59">
        <f t="shared" si="18"/>
        <v>0</v>
      </c>
      <c r="AZ23" s="10"/>
      <c r="BA23" s="10"/>
      <c r="BB23" s="10"/>
      <c r="BC23" s="6"/>
    </row>
    <row r="24" spans="1:55" ht="31.5">
      <c r="A24" s="21">
        <v>19</v>
      </c>
      <c r="B24" s="72" t="s">
        <v>164</v>
      </c>
      <c r="C24" s="53">
        <f t="shared" si="0"/>
        <v>34</v>
      </c>
      <c r="D24" s="59">
        <f t="shared" si="1"/>
        <v>34</v>
      </c>
      <c r="E24" s="59">
        <f t="shared" si="2"/>
        <v>0</v>
      </c>
      <c r="F24" s="59">
        <f t="shared" si="3"/>
        <v>0</v>
      </c>
      <c r="G24" s="59">
        <f t="shared" si="4"/>
        <v>22</v>
      </c>
      <c r="H24" s="10">
        <v>22</v>
      </c>
      <c r="I24" s="10"/>
      <c r="J24" s="10"/>
      <c r="K24" s="59">
        <f t="shared" si="5"/>
        <v>0</v>
      </c>
      <c r="L24" s="10"/>
      <c r="M24" s="10"/>
      <c r="N24" s="10"/>
      <c r="O24" s="59">
        <f t="shared" si="6"/>
        <v>0</v>
      </c>
      <c r="P24" s="10"/>
      <c r="Q24" s="10"/>
      <c r="R24" s="10"/>
      <c r="S24" s="59">
        <f t="shared" si="7"/>
        <v>0</v>
      </c>
      <c r="T24" s="10"/>
      <c r="U24" s="10"/>
      <c r="V24" s="10"/>
      <c r="W24" s="59">
        <f t="shared" si="8"/>
        <v>0</v>
      </c>
      <c r="X24" s="10"/>
      <c r="Y24" s="10"/>
      <c r="Z24" s="10"/>
      <c r="AA24" s="59">
        <f t="shared" si="9"/>
        <v>12</v>
      </c>
      <c r="AB24" s="10">
        <v>12</v>
      </c>
      <c r="AC24" s="10"/>
      <c r="AD24" s="10"/>
      <c r="AE24" s="53">
        <f t="shared" si="10"/>
        <v>176</v>
      </c>
      <c r="AF24" s="59">
        <f t="shared" si="11"/>
        <v>171</v>
      </c>
      <c r="AG24" s="59">
        <f t="shared" si="12"/>
        <v>5</v>
      </c>
      <c r="AH24" s="59">
        <f t="shared" si="13"/>
        <v>0</v>
      </c>
      <c r="AI24" s="59">
        <f t="shared" si="14"/>
        <v>30</v>
      </c>
      <c r="AJ24" s="10">
        <v>30</v>
      </c>
      <c r="AK24" s="10"/>
      <c r="AL24" s="10"/>
      <c r="AM24" s="59">
        <f t="shared" si="15"/>
        <v>25</v>
      </c>
      <c r="AN24" s="10">
        <v>25</v>
      </c>
      <c r="AO24" s="10"/>
      <c r="AP24" s="10"/>
      <c r="AQ24" s="59">
        <f t="shared" si="16"/>
        <v>85</v>
      </c>
      <c r="AR24" s="10">
        <v>80</v>
      </c>
      <c r="AS24" s="10">
        <v>5</v>
      </c>
      <c r="AT24" s="10"/>
      <c r="AU24" s="59">
        <f t="shared" si="17"/>
        <v>35</v>
      </c>
      <c r="AV24" s="10">
        <v>35</v>
      </c>
      <c r="AW24" s="10"/>
      <c r="AX24" s="10"/>
      <c r="AY24" s="59">
        <f t="shared" si="18"/>
        <v>1</v>
      </c>
      <c r="AZ24" s="10">
        <v>1</v>
      </c>
      <c r="BA24" s="10"/>
      <c r="BB24" s="10"/>
      <c r="BC24" s="6"/>
    </row>
    <row r="25" spans="1:55" ht="31.5">
      <c r="A25" s="22">
        <v>20</v>
      </c>
      <c r="B25" s="72" t="s">
        <v>165</v>
      </c>
      <c r="C25" s="53">
        <f t="shared" si="0"/>
        <v>9</v>
      </c>
      <c r="D25" s="59">
        <f t="shared" si="1"/>
        <v>9</v>
      </c>
      <c r="E25" s="59">
        <f t="shared" si="2"/>
        <v>0</v>
      </c>
      <c r="F25" s="59">
        <f t="shared" si="3"/>
        <v>0</v>
      </c>
      <c r="G25" s="59">
        <f t="shared" si="4"/>
        <v>6</v>
      </c>
      <c r="H25" s="10">
        <v>6</v>
      </c>
      <c r="I25" s="10"/>
      <c r="J25" s="10"/>
      <c r="K25" s="59">
        <f t="shared" si="5"/>
        <v>0</v>
      </c>
      <c r="L25" s="10"/>
      <c r="M25" s="10"/>
      <c r="N25" s="10"/>
      <c r="O25" s="59">
        <f t="shared" si="6"/>
        <v>0</v>
      </c>
      <c r="P25" s="10"/>
      <c r="Q25" s="10"/>
      <c r="R25" s="10"/>
      <c r="S25" s="59">
        <f t="shared" si="7"/>
        <v>0</v>
      </c>
      <c r="T25" s="10"/>
      <c r="U25" s="10"/>
      <c r="V25" s="10"/>
      <c r="W25" s="59">
        <f t="shared" si="8"/>
        <v>0</v>
      </c>
      <c r="X25" s="10"/>
      <c r="Y25" s="10"/>
      <c r="Z25" s="10"/>
      <c r="AA25" s="59">
        <f t="shared" si="9"/>
        <v>3</v>
      </c>
      <c r="AB25" s="10">
        <v>3</v>
      </c>
      <c r="AC25" s="10"/>
      <c r="AD25" s="10"/>
      <c r="AE25" s="53">
        <f t="shared" si="10"/>
        <v>49</v>
      </c>
      <c r="AF25" s="59">
        <f t="shared" si="11"/>
        <v>49</v>
      </c>
      <c r="AG25" s="59">
        <f t="shared" si="12"/>
        <v>0</v>
      </c>
      <c r="AH25" s="59">
        <f t="shared" si="13"/>
        <v>0</v>
      </c>
      <c r="AI25" s="59">
        <f t="shared" si="14"/>
        <v>2</v>
      </c>
      <c r="AJ25" s="10">
        <v>2</v>
      </c>
      <c r="AK25" s="10"/>
      <c r="AL25" s="10"/>
      <c r="AM25" s="59">
        <f t="shared" si="15"/>
        <v>0</v>
      </c>
      <c r="AN25" s="10"/>
      <c r="AO25" s="10"/>
      <c r="AP25" s="10"/>
      <c r="AQ25" s="59">
        <f t="shared" si="16"/>
        <v>32</v>
      </c>
      <c r="AR25" s="10">
        <v>32</v>
      </c>
      <c r="AS25" s="10"/>
      <c r="AT25" s="10"/>
      <c r="AU25" s="59">
        <f t="shared" si="17"/>
        <v>15</v>
      </c>
      <c r="AV25" s="10">
        <v>15</v>
      </c>
      <c r="AW25" s="10"/>
      <c r="AX25" s="10"/>
      <c r="AY25" s="59">
        <f t="shared" si="18"/>
        <v>0</v>
      </c>
      <c r="AZ25" s="10"/>
      <c r="BA25" s="10"/>
      <c r="BB25" s="10"/>
      <c r="BC25" s="6"/>
    </row>
    <row r="26" spans="1:55" ht="48" customHeight="1">
      <c r="A26" s="22">
        <v>21</v>
      </c>
      <c r="B26" s="72" t="s">
        <v>166</v>
      </c>
      <c r="C26" s="53">
        <f t="shared" si="0"/>
        <v>89</v>
      </c>
      <c r="D26" s="59">
        <f t="shared" si="1"/>
        <v>85</v>
      </c>
      <c r="E26" s="59">
        <f t="shared" si="2"/>
        <v>4</v>
      </c>
      <c r="F26" s="59">
        <f t="shared" si="3"/>
        <v>0</v>
      </c>
      <c r="G26" s="59">
        <f t="shared" si="4"/>
        <v>49</v>
      </c>
      <c r="H26" s="10">
        <v>46</v>
      </c>
      <c r="I26" s="10">
        <v>3</v>
      </c>
      <c r="J26" s="10"/>
      <c r="K26" s="59">
        <f t="shared" si="5"/>
        <v>0</v>
      </c>
      <c r="L26" s="10"/>
      <c r="M26" s="10"/>
      <c r="N26" s="10"/>
      <c r="O26" s="59">
        <f t="shared" si="6"/>
        <v>0</v>
      </c>
      <c r="P26" s="10"/>
      <c r="Q26" s="10"/>
      <c r="R26" s="10"/>
      <c r="S26" s="59">
        <f t="shared" si="7"/>
        <v>0</v>
      </c>
      <c r="T26" s="10"/>
      <c r="U26" s="10"/>
      <c r="V26" s="10"/>
      <c r="W26" s="59">
        <f t="shared" si="8"/>
        <v>0</v>
      </c>
      <c r="X26" s="10"/>
      <c r="Y26" s="10"/>
      <c r="Z26" s="10"/>
      <c r="AA26" s="59">
        <f t="shared" si="9"/>
        <v>40</v>
      </c>
      <c r="AB26" s="10">
        <v>39</v>
      </c>
      <c r="AC26" s="10">
        <v>1</v>
      </c>
      <c r="AD26" s="10"/>
      <c r="AE26" s="53">
        <f t="shared" si="10"/>
        <v>543</v>
      </c>
      <c r="AF26" s="59">
        <f t="shared" si="11"/>
        <v>543</v>
      </c>
      <c r="AG26" s="59">
        <f t="shared" si="12"/>
        <v>0</v>
      </c>
      <c r="AH26" s="59">
        <f t="shared" si="13"/>
        <v>0</v>
      </c>
      <c r="AI26" s="59">
        <f t="shared" si="14"/>
        <v>90</v>
      </c>
      <c r="AJ26" s="10">
        <v>90</v>
      </c>
      <c r="AK26" s="10"/>
      <c r="AL26" s="10"/>
      <c r="AM26" s="59">
        <f t="shared" si="15"/>
        <v>49</v>
      </c>
      <c r="AN26" s="10">
        <v>49</v>
      </c>
      <c r="AO26" s="10"/>
      <c r="AP26" s="10"/>
      <c r="AQ26" s="59">
        <f t="shared" si="16"/>
        <v>340</v>
      </c>
      <c r="AR26" s="10">
        <v>340</v>
      </c>
      <c r="AS26" s="10"/>
      <c r="AT26" s="10"/>
      <c r="AU26" s="59">
        <f t="shared" si="17"/>
        <v>64</v>
      </c>
      <c r="AV26" s="10">
        <v>64</v>
      </c>
      <c r="AW26" s="10"/>
      <c r="AX26" s="10"/>
      <c r="AY26" s="59">
        <f t="shared" si="18"/>
        <v>0</v>
      </c>
      <c r="AZ26" s="10"/>
      <c r="BA26" s="10"/>
      <c r="BB26" s="10"/>
      <c r="BC26" s="6"/>
    </row>
    <row r="27" spans="1:55" ht="15.75">
      <c r="A27" s="21">
        <v>22</v>
      </c>
      <c r="B27" s="72" t="s">
        <v>167</v>
      </c>
      <c r="C27" s="53">
        <f t="shared" si="0"/>
        <v>46</v>
      </c>
      <c r="D27" s="59">
        <f t="shared" si="1"/>
        <v>23</v>
      </c>
      <c r="E27" s="59">
        <f t="shared" si="2"/>
        <v>23</v>
      </c>
      <c r="F27" s="59">
        <f t="shared" si="3"/>
        <v>0</v>
      </c>
      <c r="G27" s="59">
        <f t="shared" si="4"/>
        <v>46</v>
      </c>
      <c r="H27" s="10">
        <v>23</v>
      </c>
      <c r="I27" s="10">
        <v>23</v>
      </c>
      <c r="J27" s="10"/>
      <c r="K27" s="59">
        <f t="shared" si="5"/>
        <v>0</v>
      </c>
      <c r="L27" s="10"/>
      <c r="M27" s="10"/>
      <c r="N27" s="10"/>
      <c r="O27" s="59">
        <f t="shared" si="6"/>
        <v>0</v>
      </c>
      <c r="P27" s="10"/>
      <c r="Q27" s="10"/>
      <c r="R27" s="10"/>
      <c r="S27" s="59">
        <f t="shared" si="7"/>
        <v>0</v>
      </c>
      <c r="T27" s="10"/>
      <c r="U27" s="10"/>
      <c r="V27" s="10"/>
      <c r="W27" s="59">
        <f t="shared" si="8"/>
        <v>0</v>
      </c>
      <c r="X27" s="10"/>
      <c r="Y27" s="10"/>
      <c r="Z27" s="10"/>
      <c r="AA27" s="59">
        <f t="shared" si="9"/>
        <v>0</v>
      </c>
      <c r="AB27" s="10"/>
      <c r="AC27" s="10"/>
      <c r="AD27" s="10"/>
      <c r="AE27" s="53">
        <f t="shared" si="10"/>
        <v>712</v>
      </c>
      <c r="AF27" s="59">
        <f t="shared" si="11"/>
        <v>712</v>
      </c>
      <c r="AG27" s="59">
        <f t="shared" si="12"/>
        <v>0</v>
      </c>
      <c r="AH27" s="59">
        <f t="shared" si="13"/>
        <v>0</v>
      </c>
      <c r="AI27" s="59">
        <f t="shared" si="14"/>
        <v>26</v>
      </c>
      <c r="AJ27" s="10">
        <v>26</v>
      </c>
      <c r="AK27" s="10"/>
      <c r="AL27" s="10"/>
      <c r="AM27" s="59">
        <f t="shared" si="15"/>
        <v>49</v>
      </c>
      <c r="AN27" s="10">
        <v>49</v>
      </c>
      <c r="AO27" s="10"/>
      <c r="AP27" s="10"/>
      <c r="AQ27" s="59">
        <f t="shared" si="16"/>
        <v>18</v>
      </c>
      <c r="AR27" s="10">
        <v>18</v>
      </c>
      <c r="AS27" s="10"/>
      <c r="AT27" s="10"/>
      <c r="AU27" s="59">
        <f t="shared" si="17"/>
        <v>619</v>
      </c>
      <c r="AV27" s="10">
        <v>619</v>
      </c>
      <c r="AW27" s="10"/>
      <c r="AX27" s="10"/>
      <c r="AY27" s="59">
        <f t="shared" si="18"/>
        <v>0</v>
      </c>
      <c r="AZ27" s="10"/>
      <c r="BA27" s="10"/>
      <c r="BB27" s="10"/>
      <c r="BC27" s="6"/>
    </row>
    <row r="28" spans="1:55" ht="28.5" customHeight="1">
      <c r="A28" s="56"/>
      <c r="B28" s="57" t="s">
        <v>69</v>
      </c>
      <c r="C28" s="53">
        <f>G28+K28+O28+S28+W28+AA28</f>
        <v>341</v>
      </c>
      <c r="D28" s="53">
        <f>SUM(H28+L28+P28+T28+X28+AB28)</f>
        <v>285</v>
      </c>
      <c r="E28" s="53">
        <f>I28+M28+Q28+U28+Y28+AC28</f>
        <v>54</v>
      </c>
      <c r="F28" s="53">
        <f>J28+N28+R28+V28+Z28+AD28</f>
        <v>2</v>
      </c>
      <c r="G28" s="53">
        <f>H28+I28+J28</f>
        <v>158</v>
      </c>
      <c r="H28" s="52">
        <f>SUM(H6:H27)</f>
        <v>125</v>
      </c>
      <c r="I28" s="52">
        <f>SUM(I6:I27)</f>
        <v>33</v>
      </c>
      <c r="J28" s="52">
        <f>SUM(J6:J27)</f>
        <v>0</v>
      </c>
      <c r="K28" s="53">
        <f>L28+M28+N28</f>
        <v>23</v>
      </c>
      <c r="L28" s="52">
        <f>SUM(L6:L27)</f>
        <v>22</v>
      </c>
      <c r="M28" s="52">
        <f>SUM(M6:M27)</f>
        <v>1</v>
      </c>
      <c r="N28" s="52">
        <f>SUM(N6:N27)</f>
        <v>0</v>
      </c>
      <c r="O28" s="53">
        <f>P28+Q28+R28</f>
        <v>35</v>
      </c>
      <c r="P28" s="52">
        <f>SUM(P6:P27)</f>
        <v>32</v>
      </c>
      <c r="Q28" s="52">
        <f>SUM(Q6:Q27)</f>
        <v>3</v>
      </c>
      <c r="R28" s="52">
        <f>SUM(R6:R27)</f>
        <v>0</v>
      </c>
      <c r="S28" s="53">
        <f>T28+U28+V28</f>
        <v>1</v>
      </c>
      <c r="T28" s="52">
        <f>SUM(T6:T27)</f>
        <v>0</v>
      </c>
      <c r="U28" s="52">
        <f>SUM(U6:U27)</f>
        <v>1</v>
      </c>
      <c r="V28" s="52">
        <f>SUM(V6:V27)</f>
        <v>0</v>
      </c>
      <c r="W28" s="53">
        <f>X28+Y28+Z28</f>
        <v>8</v>
      </c>
      <c r="X28" s="52">
        <f>SUM(X6:X27)</f>
        <v>5</v>
      </c>
      <c r="Y28" s="52">
        <f>SUM(Y6:Y27)</f>
        <v>3</v>
      </c>
      <c r="Z28" s="52">
        <f>SUM(Z6:Z27)</f>
        <v>0</v>
      </c>
      <c r="AA28" s="53">
        <f>AB28+AC28+AD28</f>
        <v>116</v>
      </c>
      <c r="AB28" s="52">
        <f>SUM(AB6:AB27)</f>
        <v>101</v>
      </c>
      <c r="AC28" s="52">
        <f>SUM(AC6:AC27)</f>
        <v>13</v>
      </c>
      <c r="AD28" s="52">
        <f>SUM(AD6:AD27)</f>
        <v>2</v>
      </c>
      <c r="AE28" s="53">
        <f>SUM(AI28+AM28+AQ28+AU28+AY28)</f>
        <v>6248</v>
      </c>
      <c r="AF28" s="53">
        <f>SUM(AJ28+AN28+AR28+AV28+AZ28)</f>
        <v>6124</v>
      </c>
      <c r="AG28" s="53">
        <f>SUM(AK28+AO28+AS28+AW28+BA28)</f>
        <v>124</v>
      </c>
      <c r="AH28" s="53">
        <f>SUM(AL28+AP28+AT28+AX28+BB28)</f>
        <v>0</v>
      </c>
      <c r="AI28" s="53">
        <f>AJ28+AK28+AL28</f>
        <v>1863</v>
      </c>
      <c r="AJ28" s="52">
        <f>SUM(AJ6:AJ27)</f>
        <v>1829</v>
      </c>
      <c r="AK28" s="52">
        <f>SUM(AK6:AK27)</f>
        <v>34</v>
      </c>
      <c r="AL28" s="52">
        <f>SUM(AL6:AL27)</f>
        <v>0</v>
      </c>
      <c r="AM28" s="53">
        <f>AN28+AO28+AP28</f>
        <v>1461</v>
      </c>
      <c r="AN28" s="52">
        <f>SUM(AN6:AN27)</f>
        <v>1459</v>
      </c>
      <c r="AO28" s="52">
        <f>SUM(AO6:AO27)</f>
        <v>2</v>
      </c>
      <c r="AP28" s="52">
        <f>SUM(AP6:AP27)</f>
        <v>0</v>
      </c>
      <c r="AQ28" s="53">
        <f>AR28+AS28+AT28</f>
        <v>715</v>
      </c>
      <c r="AR28" s="52">
        <f>SUM(AR6:AR27)</f>
        <v>670</v>
      </c>
      <c r="AS28" s="52">
        <f>SUM(AS6:AS27)</f>
        <v>45</v>
      </c>
      <c r="AT28" s="52">
        <f>SUM(AT6:AT27)</f>
        <v>0</v>
      </c>
      <c r="AU28" s="53">
        <f>AV28+AW28+AX28</f>
        <v>2204</v>
      </c>
      <c r="AV28" s="52">
        <f>SUM(AV6:AV27)</f>
        <v>2161</v>
      </c>
      <c r="AW28" s="52">
        <f>SUM(AW6:AW27)</f>
        <v>43</v>
      </c>
      <c r="AX28" s="52">
        <f>SUM(AX6:AX27)</f>
        <v>0</v>
      </c>
      <c r="AY28" s="53">
        <f>AZ28+BA28+BB28</f>
        <v>5</v>
      </c>
      <c r="AZ28" s="52">
        <f>SUM(AZ6:AZ27)</f>
        <v>5</v>
      </c>
      <c r="BA28" s="52">
        <f>SUM(BA6:BA27)</f>
        <v>0</v>
      </c>
      <c r="BB28" s="52">
        <f>SUM(BB6:BB27)</f>
        <v>0</v>
      </c>
      <c r="BC28" s="6"/>
    </row>
    <row r="29" spans="1:55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6"/>
    </row>
    <row r="30" spans="1:55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6"/>
    </row>
    <row r="31" spans="1:55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6"/>
    </row>
    <row r="32" spans="1:55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6"/>
    </row>
    <row r="33" spans="1:55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6"/>
    </row>
    <row r="34" spans="1:55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6"/>
    </row>
    <row r="35" spans="1:55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6"/>
    </row>
    <row r="36" spans="1:55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6"/>
    </row>
    <row r="37" spans="1:55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6"/>
    </row>
    <row r="38" spans="1:55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6"/>
    </row>
    <row r="39" spans="1:55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6"/>
    </row>
    <row r="40" spans="1:55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6"/>
    </row>
    <row r="41" spans="1:55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6"/>
    </row>
    <row r="42" spans="1:55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6"/>
    </row>
    <row r="43" spans="1:55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6"/>
    </row>
    <row r="44" spans="1:55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6"/>
    </row>
    <row r="45" spans="1:55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6"/>
    </row>
    <row r="46" spans="1:55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6"/>
    </row>
    <row r="47" spans="1:55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6"/>
    </row>
    <row r="48" spans="1:55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6"/>
    </row>
    <row r="49" spans="1:55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6"/>
    </row>
    <row r="50" spans="1:55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6"/>
    </row>
    <row r="51" spans="1:55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6"/>
    </row>
    <row r="52" spans="1:55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6"/>
    </row>
    <row r="53" spans="1:55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6"/>
    </row>
    <row r="54" spans="1:55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6"/>
    </row>
    <row r="55" spans="1:55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6"/>
    </row>
    <row r="56" spans="1:55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6"/>
    </row>
    <row r="57" spans="1:55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6"/>
    </row>
    <row r="58" spans="1:55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6"/>
    </row>
    <row r="59" spans="1:55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6"/>
    </row>
    <row r="60" spans="1:55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6"/>
    </row>
    <row r="61" spans="1:55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6"/>
    </row>
    <row r="62" spans="1:55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6"/>
    </row>
    <row r="63" spans="1:55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6"/>
    </row>
    <row r="64" spans="1:55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6"/>
    </row>
    <row r="65" spans="1:55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6"/>
    </row>
    <row r="66" spans="1:55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6"/>
    </row>
    <row r="67" spans="1:55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6"/>
    </row>
    <row r="68" spans="1:55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6"/>
    </row>
    <row r="69" spans="1:55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6"/>
    </row>
    <row r="70" spans="1:55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6"/>
    </row>
    <row r="71" spans="1:55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6"/>
    </row>
    <row r="72" spans="1:55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6"/>
    </row>
    <row r="73" spans="1:55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6"/>
    </row>
    <row r="74" spans="1:55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6"/>
    </row>
    <row r="75" spans="1:55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6"/>
    </row>
    <row r="76" spans="1:55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6"/>
    </row>
    <row r="77" spans="1:55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6"/>
    </row>
    <row r="78" spans="1:55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6"/>
    </row>
    <row r="79" spans="1:55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6"/>
    </row>
    <row r="80" spans="1:55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6"/>
    </row>
    <row r="81" spans="1:55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6"/>
    </row>
    <row r="82" spans="1:55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6"/>
    </row>
    <row r="83" spans="1:55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6"/>
    </row>
    <row r="84" spans="1:55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6"/>
    </row>
    <row r="85" spans="1:55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6"/>
    </row>
    <row r="86" spans="1:55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6"/>
    </row>
    <row r="87" spans="1:55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6"/>
    </row>
    <row r="88" spans="1:55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6"/>
    </row>
    <row r="89" spans="1:55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6"/>
    </row>
    <row r="90" spans="1:55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6"/>
    </row>
    <row r="91" spans="1:55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6"/>
    </row>
    <row r="92" spans="1:55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6"/>
    </row>
    <row r="93" spans="1:55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6"/>
    </row>
    <row r="94" spans="1:55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6"/>
    </row>
    <row r="95" spans="1:55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6"/>
    </row>
    <row r="96" spans="1:55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6"/>
    </row>
    <row r="97" spans="1:55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6"/>
    </row>
    <row r="98" spans="1:55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6"/>
    </row>
    <row r="99" spans="1:55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6"/>
    </row>
    <row r="100" spans="1:55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6"/>
    </row>
    <row r="101" spans="1:55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6"/>
    </row>
    <row r="102" spans="1:55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6"/>
    </row>
    <row r="103" spans="1:55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6"/>
    </row>
    <row r="104" spans="1:55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6"/>
    </row>
    <row r="105" spans="1:55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6"/>
    </row>
    <row r="106" spans="1:55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6"/>
    </row>
    <row r="107" spans="1:55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6"/>
    </row>
    <row r="108" spans="1:55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6"/>
    </row>
    <row r="109" spans="1:55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6"/>
    </row>
    <row r="110" spans="1:55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6"/>
    </row>
    <row r="111" spans="1:55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6"/>
    </row>
    <row r="112" spans="1:55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6"/>
    </row>
    <row r="113" spans="1:55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6"/>
    </row>
    <row r="114" spans="1:55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6"/>
    </row>
    <row r="115" spans="1:55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6"/>
    </row>
    <row r="116" spans="1:55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6"/>
    </row>
    <row r="117" spans="1:55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6"/>
    </row>
    <row r="118" spans="1:55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6"/>
    </row>
    <row r="119" spans="1:55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6"/>
    </row>
    <row r="120" spans="1:55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6"/>
    </row>
    <row r="121" spans="1:55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6"/>
    </row>
    <row r="122" spans="1:55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6"/>
    </row>
    <row r="123" spans="1:55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6"/>
    </row>
    <row r="124" spans="1:55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6"/>
    </row>
    <row r="125" spans="1:55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6"/>
    </row>
    <row r="126" spans="1:55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6"/>
    </row>
    <row r="127" spans="1:55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6"/>
    </row>
    <row r="128" spans="1:55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6"/>
    </row>
    <row r="129" spans="1:55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6"/>
    </row>
    <row r="130" spans="1:55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6"/>
    </row>
    <row r="131" spans="1:55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6"/>
    </row>
    <row r="132" spans="1:55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6"/>
    </row>
    <row r="133" spans="1:55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6"/>
    </row>
    <row r="134" spans="1:55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6"/>
    </row>
    <row r="135" spans="1:55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6"/>
    </row>
    <row r="136" spans="1:55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6"/>
    </row>
    <row r="137" spans="1:55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6"/>
    </row>
    <row r="138" spans="1:55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6"/>
    </row>
    <row r="139" spans="1:55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6"/>
    </row>
    <row r="140" spans="1:55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6"/>
    </row>
    <row r="141" spans="1:55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6"/>
    </row>
    <row r="142" spans="1:55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6"/>
    </row>
    <row r="143" spans="1:55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6"/>
    </row>
    <row r="144" spans="1:55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6"/>
    </row>
    <row r="145" spans="1:55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6"/>
    </row>
    <row r="146" spans="1:55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6"/>
    </row>
    <row r="147" spans="1:55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6"/>
    </row>
    <row r="148" spans="1:55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6"/>
    </row>
    <row r="149" spans="1:55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6"/>
    </row>
    <row r="150" spans="1:55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6"/>
    </row>
    <row r="151" spans="1:55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6"/>
    </row>
    <row r="152" spans="1:55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6"/>
    </row>
    <row r="153" spans="1:55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6"/>
    </row>
    <row r="154" spans="1:55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6"/>
    </row>
    <row r="155" spans="1:55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6"/>
    </row>
    <row r="156" spans="1:55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6"/>
    </row>
    <row r="157" spans="1:55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6"/>
    </row>
    <row r="158" spans="1:55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6"/>
    </row>
    <row r="159" spans="1:55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6"/>
    </row>
    <row r="160" spans="1:55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6"/>
    </row>
    <row r="161" spans="1:55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6"/>
    </row>
    <row r="162" spans="1:55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6"/>
    </row>
    <row r="163" spans="1:54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</row>
    <row r="164" spans="1:54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</row>
    <row r="165" spans="1:54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</row>
    <row r="166" spans="1:54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</row>
    <row r="167" spans="1:54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</row>
    <row r="168" spans="1:54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</row>
    <row r="169" spans="1:54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</row>
    <row r="170" spans="1:54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</row>
    <row r="171" spans="1:54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</row>
    <row r="172" spans="1:54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</row>
    <row r="173" spans="1:54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</row>
    <row r="174" spans="1:54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</row>
    <row r="175" spans="1:54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</row>
    <row r="176" spans="1:54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</row>
    <row r="177" spans="1:54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</row>
    <row r="178" spans="1:54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</row>
    <row r="179" spans="1:54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</row>
    <row r="180" spans="1:54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</row>
    <row r="181" spans="1:54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</row>
    <row r="182" spans="1:54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</row>
    <row r="183" spans="1:54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</row>
    <row r="184" spans="1:54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</row>
    <row r="185" spans="1:54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</row>
    <row r="186" spans="1:54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</row>
    <row r="187" spans="1:54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</row>
    <row r="188" spans="1:54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</row>
    <row r="189" spans="1:54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</row>
    <row r="190" spans="1:54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</row>
    <row r="191" spans="1:54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</row>
    <row r="192" spans="1:54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</row>
    <row r="193" spans="1:54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</row>
    <row r="194" spans="1:54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</row>
    <row r="195" spans="1:54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</row>
    <row r="196" spans="1:54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</row>
    <row r="197" spans="1:54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</row>
    <row r="198" spans="1:54" ht="12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</row>
    <row r="199" spans="1:54" ht="12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</row>
    <row r="200" spans="1:54" ht="12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</row>
    <row r="201" spans="1:54" ht="12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</row>
    <row r="202" spans="1:54" ht="12.7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</row>
    <row r="203" spans="1:54" ht="12.7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</row>
    <row r="204" spans="1:54" ht="12.7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</row>
    <row r="205" spans="1:54" ht="12.7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</row>
    <row r="206" spans="1:54" ht="12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</row>
    <row r="207" spans="1:54" ht="12.7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</row>
    <row r="208" spans="1:54" ht="12.7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</row>
    <row r="209" spans="1:54" ht="12.7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</row>
    <row r="210" spans="1:54" ht="12.7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</row>
    <row r="211" spans="1:54" ht="12.7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</row>
    <row r="212" spans="1:54" ht="12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</row>
    <row r="213" spans="1:54" ht="12.7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</row>
    <row r="214" spans="1:54" ht="12.7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</row>
    <row r="215" spans="1:54" ht="12.7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</row>
    <row r="216" spans="1:54" ht="12.7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</row>
    <row r="217" spans="1:54" ht="12.7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</row>
    <row r="218" spans="1:54" ht="12.7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</row>
    <row r="219" spans="1:54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</row>
    <row r="220" spans="1:54" ht="12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</row>
    <row r="221" spans="1:54" ht="12.7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</row>
    <row r="222" spans="1:54" ht="12.7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</row>
    <row r="223" spans="1:54" ht="12.7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</row>
    <row r="224" spans="1:54" ht="12.7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</row>
    <row r="225" spans="1:54" ht="12.7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</row>
    <row r="226" spans="1:54" ht="12.7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</row>
    <row r="227" spans="1:54" ht="12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</row>
    <row r="228" spans="1:54" ht="12.7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</row>
    <row r="229" spans="1:54" ht="12.7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</row>
    <row r="230" spans="1:54" ht="12.7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</row>
    <row r="231" spans="1:54" ht="12.7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</row>
    <row r="232" spans="1:54" ht="12.7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</row>
    <row r="233" spans="1:54" ht="12.7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</row>
    <row r="234" spans="1:54" ht="12.7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</row>
    <row r="235" spans="1:54" ht="12.7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</row>
    <row r="236" spans="1:54" ht="12.7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</row>
    <row r="237" spans="1:54" ht="12.7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</row>
    <row r="238" spans="1:54" ht="12.7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</row>
    <row r="239" spans="1:54" ht="12.7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</row>
    <row r="240" spans="1:54" ht="12.7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</row>
    <row r="241" spans="1:54" ht="12.7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</row>
    <row r="242" spans="1:54" ht="12.7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</row>
    <row r="243" spans="1:54" ht="12.7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</row>
    <row r="244" spans="1:54" ht="12.7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</row>
    <row r="245" spans="1:54" ht="12.7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</row>
    <row r="246" spans="1:54" ht="12.7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</row>
    <row r="247" spans="1:54" ht="12.7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</row>
    <row r="248" spans="1:54" ht="12.7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</row>
    <row r="249" spans="1:54" ht="12.7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</row>
  </sheetData>
  <sheetProtection/>
  <mergeCells count="44">
    <mergeCell ref="C2:F3"/>
    <mergeCell ref="G3:J3"/>
    <mergeCell ref="G4:G5"/>
    <mergeCell ref="H4:J4"/>
    <mergeCell ref="O3:R3"/>
    <mergeCell ref="O4:O5"/>
    <mergeCell ref="A1:BF1"/>
    <mergeCell ref="AZ4:BB4"/>
    <mergeCell ref="A2:A5"/>
    <mergeCell ref="AR4:AT4"/>
    <mergeCell ref="AF4:AH4"/>
    <mergeCell ref="AM4:AM5"/>
    <mergeCell ref="AB4:AD4"/>
    <mergeCell ref="AA3:AD3"/>
    <mergeCell ref="C4:C5"/>
    <mergeCell ref="D4:F4"/>
    <mergeCell ref="AJ4:AL4"/>
    <mergeCell ref="AU3:AX3"/>
    <mergeCell ref="AE4:AE5"/>
    <mergeCell ref="S3:V3"/>
    <mergeCell ref="P4:R4"/>
    <mergeCell ref="S4:S5"/>
    <mergeCell ref="T4:V4"/>
    <mergeCell ref="W3:Z3"/>
    <mergeCell ref="AY3:BB3"/>
    <mergeCell ref="AN4:AP4"/>
    <mergeCell ref="AQ4:AQ5"/>
    <mergeCell ref="AI4:AI5"/>
    <mergeCell ref="G2:AD2"/>
    <mergeCell ref="K3:N3"/>
    <mergeCell ref="K4:K5"/>
    <mergeCell ref="L4:N4"/>
    <mergeCell ref="AV4:AX4"/>
    <mergeCell ref="AY4:AY5"/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</mergeCells>
  <printOptions/>
  <pageMargins left="0.18" right="0.5" top="0.72" bottom="0.13" header="0.5" footer="0.19"/>
  <pageSetup horizontalDpi="600" verticalDpi="600" orientation="landscape" paperSize="9" scale="8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2">
      <pane xSplit="2" ySplit="1" topLeftCell="C6" activePane="bottomRight" state="frozen"/>
      <selection pane="topLeft" activeCell="A2" sqref="A2"/>
      <selection pane="topRight" activeCell="C2" sqref="C2"/>
      <selection pane="bottomLeft" activeCell="A3" sqref="A3"/>
      <selection pane="bottomRight" activeCell="E9" sqref="E9"/>
    </sheetView>
  </sheetViews>
  <sheetFormatPr defaultColWidth="9.00390625" defaultRowHeight="12.75"/>
  <cols>
    <col min="1" max="1" width="5.125" style="25" customWidth="1"/>
    <col min="2" max="2" width="42.625" style="6" customWidth="1"/>
    <col min="3" max="3" width="12.25390625" style="6" customWidth="1"/>
    <col min="4" max="4" width="11.75390625" style="6" customWidth="1"/>
    <col min="5" max="5" width="13.75390625" style="6" customWidth="1"/>
    <col min="6" max="16384" width="9.125" style="6" customWidth="1"/>
  </cols>
  <sheetData>
    <row r="1" spans="1:5" ht="44.25" customHeight="1">
      <c r="A1" s="146" t="s">
        <v>66</v>
      </c>
      <c r="B1" s="147"/>
      <c r="C1" s="147"/>
      <c r="D1" s="147"/>
      <c r="E1" s="147"/>
    </row>
    <row r="2" spans="1:5" ht="86.25" customHeight="1">
      <c r="A2" s="26"/>
      <c r="B2" s="3" t="s">
        <v>59</v>
      </c>
      <c r="C2" s="27" t="s">
        <v>51</v>
      </c>
      <c r="D2" s="2" t="s">
        <v>52</v>
      </c>
      <c r="E2" s="27" t="s">
        <v>53</v>
      </c>
    </row>
    <row r="3" spans="1:5" ht="31.5">
      <c r="A3" s="22">
        <v>1</v>
      </c>
      <c r="B3" s="72" t="s">
        <v>168</v>
      </c>
      <c r="C3" s="19"/>
      <c r="D3" s="19"/>
      <c r="E3" s="8"/>
    </row>
    <row r="4" spans="1:5" ht="31.5">
      <c r="A4" s="21">
        <v>2</v>
      </c>
      <c r="B4" s="72" t="s">
        <v>171</v>
      </c>
      <c r="C4" s="19"/>
      <c r="D4" s="19"/>
      <c r="E4" s="8"/>
    </row>
    <row r="5" spans="1:5" ht="63">
      <c r="A5" s="22">
        <v>3</v>
      </c>
      <c r="B5" s="72" t="s">
        <v>172</v>
      </c>
      <c r="C5" s="19">
        <v>7</v>
      </c>
      <c r="D5" s="19">
        <v>185</v>
      </c>
      <c r="E5" s="8"/>
    </row>
    <row r="6" spans="1:5" ht="47.25">
      <c r="A6" s="21">
        <v>4</v>
      </c>
      <c r="B6" s="72" t="s">
        <v>153</v>
      </c>
      <c r="C6" s="19"/>
      <c r="D6" s="19"/>
      <c r="E6" s="8">
        <v>0.007</v>
      </c>
    </row>
    <row r="7" spans="1:5" ht="47.25">
      <c r="A7" s="22">
        <v>5</v>
      </c>
      <c r="B7" s="72" t="s">
        <v>169</v>
      </c>
      <c r="C7" s="19">
        <v>22</v>
      </c>
      <c r="D7" s="19">
        <v>638</v>
      </c>
      <c r="E7" s="8">
        <v>0.0598</v>
      </c>
    </row>
    <row r="8" spans="1:5" ht="47.25">
      <c r="A8" s="22">
        <v>6</v>
      </c>
      <c r="B8" s="72" t="s">
        <v>173</v>
      </c>
      <c r="C8" s="19"/>
      <c r="D8" s="19"/>
      <c r="E8" s="8">
        <v>0.014</v>
      </c>
    </row>
    <row r="9" spans="1:5" ht="47.25">
      <c r="A9" s="21">
        <v>7</v>
      </c>
      <c r="B9" s="72" t="s">
        <v>170</v>
      </c>
      <c r="C9" s="19"/>
      <c r="D9" s="19"/>
      <c r="E9" s="8"/>
    </row>
    <row r="10" spans="1:5" ht="47.25">
      <c r="A10" s="22">
        <v>8</v>
      </c>
      <c r="B10" s="72" t="s">
        <v>154</v>
      </c>
      <c r="C10" s="19"/>
      <c r="D10" s="19"/>
      <c r="E10" s="8"/>
    </row>
    <row r="11" spans="1:5" ht="47.25">
      <c r="A11" s="21">
        <v>9</v>
      </c>
      <c r="B11" s="72" t="s">
        <v>174</v>
      </c>
      <c r="C11" s="19">
        <v>457</v>
      </c>
      <c r="D11" s="19">
        <v>4903</v>
      </c>
      <c r="E11" s="8">
        <v>0.053</v>
      </c>
    </row>
    <row r="12" spans="1:5" ht="47.25">
      <c r="A12" s="22">
        <v>10</v>
      </c>
      <c r="B12" s="72" t="s">
        <v>155</v>
      </c>
      <c r="C12" s="19"/>
      <c r="D12" s="19"/>
      <c r="E12" s="8">
        <v>0.051</v>
      </c>
    </row>
    <row r="13" spans="1:5" ht="63">
      <c r="A13" s="22">
        <v>11</v>
      </c>
      <c r="B13" s="72" t="s">
        <v>156</v>
      </c>
      <c r="C13" s="19"/>
      <c r="D13" s="19"/>
      <c r="E13" s="8"/>
    </row>
    <row r="14" spans="1:5" ht="47.25">
      <c r="A14" s="21">
        <v>12</v>
      </c>
      <c r="B14" s="72" t="s">
        <v>157</v>
      </c>
      <c r="C14" s="19"/>
      <c r="D14" s="19"/>
      <c r="E14" s="8"/>
    </row>
    <row r="15" spans="1:5" ht="47.25">
      <c r="A15" s="22">
        <v>13</v>
      </c>
      <c r="B15" s="72" t="s">
        <v>158</v>
      </c>
      <c r="C15" s="19">
        <v>1</v>
      </c>
      <c r="D15" s="19">
        <v>13</v>
      </c>
      <c r="E15" s="8">
        <v>0.009</v>
      </c>
    </row>
    <row r="16" spans="1:5" ht="31.5">
      <c r="A16" s="21">
        <v>14</v>
      </c>
      <c r="B16" s="72" t="s">
        <v>159</v>
      </c>
      <c r="C16" s="19"/>
      <c r="D16" s="19"/>
      <c r="E16" s="8"/>
    </row>
    <row r="17" spans="1:5" ht="31.5">
      <c r="A17" s="22">
        <v>15</v>
      </c>
      <c r="B17" s="72" t="s">
        <v>160</v>
      </c>
      <c r="C17" s="19"/>
      <c r="D17" s="19"/>
      <c r="E17" s="8"/>
    </row>
    <row r="18" spans="1:5" ht="31.5">
      <c r="A18" s="22">
        <v>16</v>
      </c>
      <c r="B18" s="72" t="s">
        <v>161</v>
      </c>
      <c r="C18" s="19"/>
      <c r="D18" s="19"/>
      <c r="E18" s="8"/>
    </row>
    <row r="19" spans="1:5" ht="31.5">
      <c r="A19" s="21">
        <v>17</v>
      </c>
      <c r="B19" s="72" t="s">
        <v>162</v>
      </c>
      <c r="C19" s="19"/>
      <c r="D19" s="19"/>
      <c r="E19" s="8"/>
    </row>
    <row r="20" spans="1:5" ht="31.5">
      <c r="A20" s="22">
        <v>18</v>
      </c>
      <c r="B20" s="72" t="s">
        <v>163</v>
      </c>
      <c r="C20" s="19"/>
      <c r="D20" s="19"/>
      <c r="E20" s="8">
        <v>0.0002</v>
      </c>
    </row>
    <row r="21" spans="1:5" ht="31.5">
      <c r="A21" s="21">
        <v>19</v>
      </c>
      <c r="B21" s="72" t="s">
        <v>164</v>
      </c>
      <c r="C21" s="19"/>
      <c r="D21" s="19"/>
      <c r="E21" s="8">
        <v>0.0001</v>
      </c>
    </row>
    <row r="22" spans="1:5" ht="31.5">
      <c r="A22" s="22">
        <v>20</v>
      </c>
      <c r="B22" s="72" t="s">
        <v>165</v>
      </c>
      <c r="C22" s="19"/>
      <c r="D22" s="19"/>
      <c r="E22" s="8">
        <v>0.013</v>
      </c>
    </row>
    <row r="23" spans="1:5" ht="47.25">
      <c r="A23" s="22">
        <v>21</v>
      </c>
      <c r="B23" s="72" t="s">
        <v>166</v>
      </c>
      <c r="C23" s="19">
        <v>17</v>
      </c>
      <c r="D23" s="19">
        <v>715</v>
      </c>
      <c r="E23" s="8">
        <v>0.006</v>
      </c>
    </row>
    <row r="24" spans="1:5" ht="15.75">
      <c r="A24" s="21">
        <v>22</v>
      </c>
      <c r="B24" s="72" t="s">
        <v>167</v>
      </c>
      <c r="C24" s="19"/>
      <c r="D24" s="19"/>
      <c r="E24" s="8"/>
    </row>
    <row r="25" spans="1:5" ht="18.75" customHeight="1">
      <c r="A25" s="24"/>
      <c r="B25" s="5" t="s">
        <v>69</v>
      </c>
      <c r="C25" s="16">
        <f>SUM(C3:C24)</f>
        <v>504</v>
      </c>
      <c r="D25" s="16">
        <f>SUM(D3:D24)</f>
        <v>6454</v>
      </c>
      <c r="E25" s="20">
        <f>AVERAGE(E3:E24)</f>
        <v>0.021310000000000003</v>
      </c>
    </row>
  </sheetData>
  <sheetProtection/>
  <mergeCells count="1">
    <mergeCell ref="A1:E1"/>
  </mergeCells>
  <printOptions/>
  <pageMargins left="0.2755905511811024" right="0.11811023622047245" top="0.31496062992125984" bottom="0.1968503937007874" header="0.5118110236220472" footer="0.2362204724409449"/>
  <pageSetup horizontalDpi="600" verticalDpi="600" orientation="portrait" paperSize="9" r:id="rId1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user</cp:lastModifiedBy>
  <cp:lastPrinted>2022-03-04T05:15:51Z</cp:lastPrinted>
  <dcterms:created xsi:type="dcterms:W3CDTF">2002-11-17T13:13:45Z</dcterms:created>
  <dcterms:modified xsi:type="dcterms:W3CDTF">2022-03-10T03:10:52Z</dcterms:modified>
  <cp:category/>
  <cp:version/>
  <cp:contentType/>
  <cp:contentStatus/>
</cp:coreProperties>
</file>